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Default Extension="png" ContentType="image/p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alcChain.xml" ContentType="application/vnd.openxmlformats-officedocument.spreadsheetml.calcChain+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3" Type="http://schemas.openxmlformats.org/package/2006/relationships/metadata/core-properties" Target="docProps/core.xml" /><Relationship Id="rId4" Type="http://schemas.openxmlformats.org/officeDocument/2006/relationships/custom-properties" Target="docProps/custom.xml" /><Relationship Id="rId1" Type="http://schemas.openxmlformats.org/officeDocument/2006/relationships/officeDocument" Target="xl/workbook.xml" /><Relationship Id="rId2" Type="http://schemas.openxmlformats.org/officeDocument/2006/relationships/extended-properties" Target="docProps/app.xml" /></Relationships>
</file>

<file path=xl/workbook.xml><?xml version="1.0" encoding="utf-8"?>
<workbook xmlns:r="http://schemas.openxmlformats.org/officeDocument/2006/relationships" xmlns="http://schemas.openxmlformats.org/spreadsheetml/2006/main">
  <fileVersion appName="xl" lastEdited="7" lowestEdited="7" rupBuild="19126"/>
  <workbookPr codeName="ThisWorkbook" defaultThemeVersion="166925" hidePivotFieldList="1"/>
  <bookViews>
    <workbookView xWindow="0" yWindow="0" windowWidth="13800" windowHeight="3852" tabRatio="754" activeTab="1"/>
  </bookViews>
  <sheets>
    <sheet name="Summary Table" sheetId="49" r:id="rId1"/>
    <sheet name="Fabric Survey" sheetId="16" r:id="rId2"/>
    <sheet name="Lookup - Fabric Int" sheetId="40" r:id="rId3"/>
    <sheet name="Lookup - Fabric Ext" sheetId="47" r:id="rId4"/>
    <sheet name="Element look up - M+E" sheetId="42" r:id="rId5"/>
    <sheet name="Master Sheet Summary" sheetId="52" r:id="rId6"/>
    <sheet name="Roofing" sheetId="50" r:id="rId7"/>
    <sheet name="Room refurbishment" sheetId="53" r:id="rId8"/>
    <sheet name="M&amp;E critical works" sheetId="54" r:id="rId9"/>
  </sheets>
  <externalReferences>
    <externalReference r:id="rId10"/>
    <externalReference r:id="rId11"/>
    <externalReference r:id="rId12"/>
  </externalReferences>
  <definedNames>
    <definedName name="_xlnm._FilterDatabase" comment="" localSheetId="1" hidden="1">'Fabric Survey'!$A$13:$AE$131</definedName>
    <definedName name="Action" comment="" localSheetId="8">'[1]Condition rota'!$N$2:$N$7</definedName>
    <definedName name="Action" comment="" localSheetId="5">'[1]Condition rota'!$N$2:$N$7</definedName>
    <definedName name="Action" comment="" localSheetId="6">'[1]Condition rota'!$N$2:$N$7</definedName>
    <definedName name="Action" comment="" localSheetId="7">'[1]Condition rota'!$N$2:$N$7</definedName>
    <definedName name="Action" comment="">'[2]Condition rota'!$N$2:$N$7</definedName>
    <definedName name="Block" comment="">'[3]Condition rota'!$E$2:$E$53</definedName>
    <definedName name="Condition" comment="" localSheetId="8">'[1]Condition rota'!$F$2:$F$5</definedName>
    <definedName name="Condition" comment="" localSheetId="5">'[1]Condition rota'!$F$2:$F$5</definedName>
    <definedName name="Condition" comment="" localSheetId="6">'[1]Condition rota'!$F$2:$F$5</definedName>
    <definedName name="Condition" comment="" localSheetId="7">'[1]Condition rota'!$F$2:$F$5</definedName>
    <definedName name="Condition" comment="">'[2]Condition rota'!$F$2:$F$5</definedName>
    <definedName name="Description" comment="" localSheetId="8">'[1]Condition rota'!$L$1:$L$600</definedName>
    <definedName name="Description" comment="" localSheetId="5">'[1]Condition rota'!$L$1:$L$600</definedName>
    <definedName name="Description" comment="" localSheetId="6">'[1]Condition rota'!$L$1:$L$600</definedName>
    <definedName name="Description" comment="" localSheetId="7">'[1]Condition rota'!$L$1:$L$600</definedName>
    <definedName name="Description" comment="">'[2]Condition rota'!$L$1:$L$600</definedName>
    <definedName name="ElementID" comment="" localSheetId="8">'[1]Condition rota'!$A$1:$A$70</definedName>
    <definedName name="ElementID" comment="" localSheetId="5">'[1]Condition rota'!$A$1:$A$70</definedName>
    <definedName name="ElementID" comment="" localSheetId="6">'[1]Condition rota'!$A$1:$A$70</definedName>
    <definedName name="ElementID" comment="" localSheetId="7">'[1]Condition rota'!$A$1:$A$70</definedName>
    <definedName name="ElementID" comment="">'[2]Condition rota'!$A$1:$A$70</definedName>
    <definedName name="Elevation" comment="" localSheetId="8">'[1]Condition rota'!$K:$K</definedName>
    <definedName name="Elevation" comment="" localSheetId="5">'[1]Condition rota'!$K:$K</definedName>
    <definedName name="Elevation" comment="" localSheetId="6">'[1]Condition rota'!$K:$K</definedName>
    <definedName name="Elevation" comment="" localSheetId="7">'[1]Condition rota'!$K:$K</definedName>
    <definedName name="Elevation" comment="">'[2]Condition rota'!$K:$K</definedName>
    <definedName name="FabricEffect" comment="" localSheetId="8">'[1]Condition rota'!$I$2:$I$4</definedName>
    <definedName name="FabricEffect" comment="" localSheetId="5">'[1]Condition rota'!$I$2:$I$4</definedName>
    <definedName name="FabricEffect" comment="" localSheetId="6">'[1]Condition rota'!$I$2:$I$4</definedName>
    <definedName name="FabricEffect" comment="" localSheetId="7">'[1]Condition rota'!$I$2:$I$4</definedName>
    <definedName name="FabricEffect" comment="">'[2]Condition rota'!$I$2:$I$4</definedName>
    <definedName name="PIP_SiteCode" comment="">" "</definedName>
    <definedName name="PIPSCODE" comment="">" "</definedName>
    <definedName name="_xlnm.Print_Area" comment="" localSheetId="1">'Fabric Survey'!$A$1:$AE$131</definedName>
    <definedName name="_xlnm.Print_Area" comment="" localSheetId="2">'Lookup - Fabric Int'!$A$1:$L$95</definedName>
    <definedName name="_xlnm.Print_Area" comment="" localSheetId="5">'Master Sheet Summary'!$A$2:$F$91</definedName>
    <definedName name="_xlnm.Print_Titles" comment="" localSheetId="1">'Fabric Survey'!$2:$15</definedName>
    <definedName name="Priority" comment="" localSheetId="8">'[1]Condition rota'!$G$2:$G$5</definedName>
    <definedName name="Priority" comment="" localSheetId="5">'[1]Condition rota'!$G$2:$G$5</definedName>
    <definedName name="Priority" comment="" localSheetId="6">'[1]Condition rota'!$G$2:$G$5</definedName>
    <definedName name="Priority" comment="" localSheetId="7">'[1]Condition rota'!$G$2:$G$5</definedName>
    <definedName name="Priority" comment="">'[2]Condition rota'!$G$2:$G$5</definedName>
    <definedName name="Risk" comment="" localSheetId="8">'[1]Condition rota'!$J$2:$J$4</definedName>
    <definedName name="Risk" comment="" localSheetId="5">'[1]Condition rota'!$J$2:$J$4</definedName>
    <definedName name="Risk" comment="" localSheetId="6">'[1]Condition rota'!$J$2:$J$4</definedName>
    <definedName name="Risk" comment="" localSheetId="7">'[1]Condition rota'!$J$2:$J$4</definedName>
    <definedName name="Risk" comment="">'[2]Condition rota'!$J$2:$J$4</definedName>
    <definedName name="Slicer_CONDITION_RANK" comment="">#N/A</definedName>
    <definedName name="Slicer_Internal___External" comment="">#N/A</definedName>
    <definedName name="Slicer_Internal___External1" comment="">#N/A</definedName>
    <definedName name="Surveyor" comment="" localSheetId="8">'[1]Condition rota'!$S$2:$S$13</definedName>
    <definedName name="Surveyor" comment="" localSheetId="5">'[1]Condition rota'!$S$2:$S$13</definedName>
    <definedName name="Surveyor" comment="" localSheetId="6">'[1]Condition rota'!$S$2:$S$13</definedName>
    <definedName name="Surveyor" comment="" localSheetId="7">'[1]Condition rota'!$S$2:$S$13</definedName>
    <definedName name="Surveyor" comment="">'[2]Condition rota'!$S$2:$S$13</definedName>
    <definedName name="Unit" comment="" localSheetId="8">'[1]Condition rota'!$Q$2:$Q$7</definedName>
    <definedName name="Unit" comment="" localSheetId="5">'[1]Condition rota'!$Q$2:$Q$7</definedName>
    <definedName name="Unit" comment="" localSheetId="6">'[1]Condition rota'!$Q$2:$Q$7</definedName>
    <definedName name="Unit" comment="" localSheetId="7">'[1]Condition rota'!$Q$2:$Q$7</definedName>
    <definedName name="Unit" comment="">'[2]Condition rota'!$Q$2:$Q$7</definedName>
    <definedName name="UserEffect" comment="" localSheetId="8">'[1]Condition rota'!$H$2:$H$4</definedName>
    <definedName name="UserEffect" comment="" localSheetId="5">'[1]Condition rota'!$H$2:$H$4</definedName>
    <definedName name="UserEffect" comment="" localSheetId="6">'[1]Condition rota'!$H$2:$H$4</definedName>
    <definedName name="UserEffect" comment="" localSheetId="7">'[1]Condition rota'!$H$2:$H$4</definedName>
    <definedName name="UserEffect" comment="">'[2]Condition rota'!$H$2:$H$4</definedName>
  </definedNames>
  <calcPr fullPrecision="1" calcId="179017"/>
  <pivotCaches>
    <pivotCache cacheId="0" r:id="rId13"/>
  </pivotCaches>
  <extLst>
    <ext xmlns:x14="http://schemas.microsoft.com/office/spreadsheetml/2009/9/main" uri="{BBE1A952-AA13-448e-AADC-164F8A28A991}">
      <x14:slicerCaches>
        <x14:slicerCache xmlns:r="http://schemas.openxmlformats.org/officeDocument/2006/relationships" r:id="rId14"/>
        <x14:slicerCache xmlns:r="http://schemas.openxmlformats.org/officeDocument/2006/relationships" r:id="rId15"/>
        <x14:slicerCache xmlns:r="http://schemas.openxmlformats.org/officeDocument/2006/relationships" r:id="rId16"/>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sharedStrings.xml><?xml version="1.0" encoding="utf-8"?>
<sst xmlns="http://schemas.openxmlformats.org/spreadsheetml/2006/main" uniqueCount="1006" count="3344">
  <si>
    <t>D</t>
  </si>
  <si>
    <t>B</t>
  </si>
  <si>
    <t>CONDITION SURVEY</t>
  </si>
  <si>
    <t>Typical Life from new (YEARS)</t>
  </si>
  <si>
    <t>Estimated Remaining Useful Design Life (YEARS)</t>
  </si>
  <si>
    <t>Current &amp; Impending Backlog Risk Assessment</t>
  </si>
  <si>
    <t>SCORE RANGE</t>
  </si>
  <si>
    <t>RISK RANKING</t>
  </si>
  <si>
    <t>High</t>
  </si>
  <si>
    <t>Overall Risk Score</t>
  </si>
  <si>
    <t>Risk Rank</t>
  </si>
  <si>
    <t>ROOM DESCRIPTION</t>
  </si>
  <si>
    <t>Element</t>
  </si>
  <si>
    <t>Element group</t>
  </si>
  <si>
    <t>Sub element group</t>
  </si>
  <si>
    <t>C</t>
  </si>
  <si>
    <t>Cost</t>
  </si>
  <si>
    <t>Total</t>
  </si>
  <si>
    <t>Unit rate</t>
  </si>
  <si>
    <t>m2</t>
  </si>
  <si>
    <t>Element Ref:</t>
  </si>
  <si>
    <t xml:space="preserve">ELEMENT </t>
  </si>
  <si>
    <t xml:space="preserve">EG Ref: </t>
  </si>
  <si>
    <t xml:space="preserve"> ELEMENT GROUP</t>
  </si>
  <si>
    <t xml:space="preserve">SE Ref: </t>
  </si>
  <si>
    <t>SUB ELEMENT GROUP</t>
  </si>
  <si>
    <t>INDICATIVE LIFE / YEARS</t>
  </si>
  <si>
    <t xml:space="preserve">REDUCED LIFE DUE TO USAGE </t>
  </si>
  <si>
    <t>STANDARD RATE</t>
  </si>
  <si>
    <t>RATE TYPE/ Item, M2, Nr</t>
  </si>
  <si>
    <t>Nr</t>
  </si>
  <si>
    <t>Item</t>
  </si>
  <si>
    <t>Other</t>
  </si>
  <si>
    <t>Standard Rate</t>
  </si>
  <si>
    <t>Internal Finishes</t>
  </si>
  <si>
    <t>Ceiling Finishes</t>
  </si>
  <si>
    <t>Wall Finishes</t>
  </si>
  <si>
    <t>Floor Finishes</t>
  </si>
  <si>
    <t>Door</t>
  </si>
  <si>
    <t>Doors</t>
  </si>
  <si>
    <t>Sanitary ware</t>
  </si>
  <si>
    <t>WC</t>
  </si>
  <si>
    <t xml:space="preserve">Sink </t>
  </si>
  <si>
    <t>Urinal</t>
  </si>
  <si>
    <t>Heavy Duty Emulsion Paint Finish</t>
  </si>
  <si>
    <t>Sheet Vinyl</t>
  </si>
  <si>
    <t>Carpet Tile</t>
  </si>
  <si>
    <t>Plasterboard &amp; Skim finish</t>
  </si>
  <si>
    <t>Carpet Sheet</t>
  </si>
  <si>
    <t>Concrete</t>
  </si>
  <si>
    <t>Floor Paint</t>
  </si>
  <si>
    <t>Vanity Unit</t>
  </si>
  <si>
    <t>Ironmongery</t>
  </si>
  <si>
    <t>Joinery</t>
  </si>
  <si>
    <t>Windows</t>
  </si>
  <si>
    <t>Blockwork</t>
  </si>
  <si>
    <t>Brickwork</t>
  </si>
  <si>
    <t>Glazed partitions</t>
  </si>
  <si>
    <t>Powder Coated Aluminium</t>
  </si>
  <si>
    <t>Brushed Aluminium</t>
  </si>
  <si>
    <t xml:space="preserve">Softwood Timber </t>
  </si>
  <si>
    <t>PVCu Double Glazed Unit</t>
  </si>
  <si>
    <t>Glazed Single Leaf</t>
  </si>
  <si>
    <t>Glazed Double Leaf</t>
  </si>
  <si>
    <t xml:space="preserve">Vitreous China </t>
  </si>
  <si>
    <t>Stainless Steel</t>
  </si>
  <si>
    <t xml:space="preserve">Cubicles </t>
  </si>
  <si>
    <t>IPS</t>
  </si>
  <si>
    <t>Ceramic Wall Tiles</t>
  </si>
  <si>
    <t>Quarry Tiles</t>
  </si>
  <si>
    <t xml:space="preserve">Hard Landscaping </t>
  </si>
  <si>
    <t>Soft Landscaping</t>
  </si>
  <si>
    <t>Roads</t>
  </si>
  <si>
    <t>Car Parks</t>
  </si>
  <si>
    <t xml:space="preserve">Bollards </t>
  </si>
  <si>
    <t>Benches</t>
  </si>
  <si>
    <t>External Landscaping</t>
  </si>
  <si>
    <t>Street Furniture</t>
  </si>
  <si>
    <t>Roads and Car Parks</t>
  </si>
  <si>
    <t>Foundations</t>
  </si>
  <si>
    <t>Sub Structure</t>
  </si>
  <si>
    <t>Building Superstructure</t>
  </si>
  <si>
    <t>Upper Floors</t>
  </si>
  <si>
    <t>Timber</t>
  </si>
  <si>
    <t>Aluminium Cladding</t>
  </si>
  <si>
    <t>Single Ply Membrane</t>
  </si>
  <si>
    <t>Roofs - Pitched</t>
  </si>
  <si>
    <t>Roofs - Flat</t>
  </si>
  <si>
    <t>Concrete Tiles</t>
  </si>
  <si>
    <t>Tarmacadam</t>
  </si>
  <si>
    <t>Block Paving</t>
  </si>
  <si>
    <t>Paving Slabs</t>
  </si>
  <si>
    <t>Shrubs &amp; Bushes</t>
  </si>
  <si>
    <t>Grass</t>
  </si>
  <si>
    <t>GRP</t>
  </si>
  <si>
    <t>Metal</t>
  </si>
  <si>
    <t>Cast In-situ Concrete</t>
  </si>
  <si>
    <t>Block &amp; Beam</t>
  </si>
  <si>
    <t>Glazed Doors</t>
  </si>
  <si>
    <t>Metal Lourve Door</t>
  </si>
  <si>
    <t>High Speed Fabric Door</t>
  </si>
  <si>
    <t>Frame</t>
  </si>
  <si>
    <t xml:space="preserve">Concrete </t>
  </si>
  <si>
    <t>lm</t>
  </si>
  <si>
    <t>FF&amp;E</t>
  </si>
  <si>
    <t>Hand Rails</t>
  </si>
  <si>
    <t>Kitchen Units</t>
  </si>
  <si>
    <t>High Pressure Laminated Chipboard</t>
  </si>
  <si>
    <t>Fencing</t>
  </si>
  <si>
    <t xml:space="preserve">Concrete post &amp; wire </t>
  </si>
  <si>
    <t xml:space="preserve">Timber post &amp; wire </t>
  </si>
  <si>
    <t xml:space="preserve">Timber boards </t>
  </si>
  <si>
    <t xml:space="preserve">Concrete posts </t>
  </si>
  <si>
    <t xml:space="preserve">Chain link </t>
  </si>
  <si>
    <t xml:space="preserve">Mild steel railings </t>
  </si>
  <si>
    <t xml:space="preserve">Wrought iron railings </t>
  </si>
  <si>
    <t xml:space="preserve">Galvanised/painted </t>
  </si>
  <si>
    <t>Stairs</t>
  </si>
  <si>
    <t>Steel</t>
  </si>
  <si>
    <t>A</t>
  </si>
  <si>
    <t>Roof Drainage</t>
  </si>
  <si>
    <t>Pressed Metal Gutters &amp; Downpipes</t>
  </si>
  <si>
    <t>Cast Iron Gutters &amp; Downpipes</t>
  </si>
  <si>
    <t>PVCu Gutters &amp; Downpipes</t>
  </si>
  <si>
    <t>Aluminium Gutters &amp; Downpipes</t>
  </si>
  <si>
    <t>Roof Lights</t>
  </si>
  <si>
    <t>Aluminium Framed Glazing</t>
  </si>
  <si>
    <t>Proprietary Unit</t>
  </si>
  <si>
    <t>Velux Window</t>
  </si>
  <si>
    <t xml:space="preserve">PVCu </t>
  </si>
  <si>
    <t>Balustrades &amp; Handrails</t>
  </si>
  <si>
    <t>Wall Structure</t>
  </si>
  <si>
    <t>Ceramic Tiles</t>
  </si>
  <si>
    <t>Render Plaster</t>
  </si>
  <si>
    <t>Proprietary Cladding</t>
  </si>
  <si>
    <t>Glazing Curtain Wall</t>
  </si>
  <si>
    <t>Plaster</t>
  </si>
  <si>
    <t>Emulsion paint finish to walls</t>
  </si>
  <si>
    <t>Paper towel dispensers</t>
  </si>
  <si>
    <t xml:space="preserve">Grab Rails - Vertical </t>
  </si>
  <si>
    <t>Metal Roller Shutter</t>
  </si>
  <si>
    <t>Decoration of inside window frame</t>
  </si>
  <si>
    <t>Grab Rails - Drop down</t>
  </si>
  <si>
    <t>Other 2</t>
  </si>
  <si>
    <t>x</t>
  </si>
  <si>
    <t>Disrepair Narrative / General Comments</t>
  </si>
  <si>
    <t>Remedial Works</t>
  </si>
  <si>
    <t>Eggshell paint finish to walls</t>
  </si>
  <si>
    <t>Cost Notes</t>
  </si>
  <si>
    <t>General Comments</t>
  </si>
  <si>
    <t>1 Man houre and materials from BCIS</t>
  </si>
  <si>
    <t>Labour set at £23.82/hrs</t>
  </si>
  <si>
    <t>Prepare, 1st coat to previously painted walls. BCIS</t>
  </si>
  <si>
    <t>Prepare, 1st coat + additional coat to previously painted walls. BCIS</t>
  </si>
  <si>
    <t>Hack off and replace with new tiles 200 x 200 including pointing and labour.</t>
  </si>
  <si>
    <t>Labour and mat's from BCIS</t>
  </si>
  <si>
    <t>Spons page 439</t>
  </si>
  <si>
    <t>Spons page 444 (3000mm x 1000mmm)</t>
  </si>
  <si>
    <t>Remove and replace with new + labour BCIS</t>
  </si>
  <si>
    <t>cost per item  and labour at £23.82/hrs</t>
  </si>
  <si>
    <t>Commercial washrooms</t>
  </si>
  <si>
    <t>TBC</t>
  </si>
  <si>
    <t>Timber / MDF architraves</t>
  </si>
  <si>
    <t>http://www.washroomcubicles.co.uk/healthcare-ips-panel-system/</t>
  </si>
  <si>
    <t>Exposed Concrete</t>
  </si>
  <si>
    <t>Decoration to Steel Beams</t>
  </si>
  <si>
    <t>Metal Check Deck</t>
  </si>
  <si>
    <t>Metal Access Stairs</t>
  </si>
  <si>
    <t>Varies</t>
  </si>
  <si>
    <t>Consequence Score (1-5)</t>
  </si>
  <si>
    <t>Likelihood Score (1-4)</t>
  </si>
  <si>
    <t>Floor</t>
  </si>
  <si>
    <t>A = Good - Performing as intended and operating efficiently</t>
  </si>
  <si>
    <t>B = Satisfactory - performing as intended, exhibiting minor deterioration.</t>
  </si>
  <si>
    <t>C = Poor - exhibiting major defects and/or not operating as intended.</t>
  </si>
  <si>
    <t>D = Failed - life expired and/or serious risk imminent failure</t>
  </si>
  <si>
    <t>16 - 20</t>
  </si>
  <si>
    <t>Mechanical Services</t>
  </si>
  <si>
    <t>Heating Plant &amp; Auxiliaries</t>
  </si>
  <si>
    <t>Gas fired boiler &lt;100kw</t>
  </si>
  <si>
    <t>Gas fired boiler 100kw - 300kw</t>
  </si>
  <si>
    <t>Gas fired boiler 300kw - 500kw</t>
  </si>
  <si>
    <t xml:space="preserve">Gas fired boiler 500kw + </t>
  </si>
  <si>
    <t>Flue Systems (stainless steel 200 kw boiler)</t>
  </si>
  <si>
    <t xml:space="preserve">Fan Flues Systems. </t>
  </si>
  <si>
    <t>Commerical Circulating Pump (Single or dual type)</t>
  </si>
  <si>
    <t>Centrifugal pumps</t>
  </si>
  <si>
    <t>Heating pressurisation unit</t>
  </si>
  <si>
    <t>Combined heating / chilled water pressurisation unit</t>
  </si>
  <si>
    <t>Expansion vessel (unvented hot water)</t>
  </si>
  <si>
    <t xml:space="preserve">Gas fired warm air heaters. </t>
  </si>
  <si>
    <t>Dosing pots</t>
  </si>
  <si>
    <t>Sump and well pumps</t>
  </si>
  <si>
    <t>Air-to-air commercial Heat pumps</t>
  </si>
  <si>
    <t>Water-to-air commerical Heat pumps</t>
  </si>
  <si>
    <t>Water treatment equipment</t>
  </si>
  <si>
    <t xml:space="preserve">Heating Distribution </t>
  </si>
  <si>
    <t xml:space="preserve">Heating Distribution Pipework </t>
  </si>
  <si>
    <t xml:space="preserve">Heating Services thermal insulation </t>
  </si>
  <si>
    <t>Plant Manual Isolation Valves</t>
  </si>
  <si>
    <t xml:space="preserve">Radiators. </t>
  </si>
  <si>
    <t>Radiant Panels</t>
  </si>
  <si>
    <t>Fan Convectors</t>
  </si>
  <si>
    <t>Natural Convectors</t>
  </si>
  <si>
    <t>Underfloor heating steel pipes &amp; Manifolds</t>
  </si>
  <si>
    <t>LTHW Warm air heaters</t>
  </si>
  <si>
    <t>Electric Heaters.</t>
  </si>
  <si>
    <t>Expansion Bellow.</t>
  </si>
  <si>
    <t>Motorised Actuators</t>
  </si>
  <si>
    <t>Steam Pipework system</t>
  </si>
  <si>
    <t>Heating Controls</t>
  </si>
  <si>
    <t>Building Management Systems</t>
  </si>
  <si>
    <t>Control Panels</t>
  </si>
  <si>
    <t>Motorised Control Valves</t>
  </si>
  <si>
    <t>Fuel Services</t>
  </si>
  <si>
    <t xml:space="preserve">Gas distribution pipework </t>
  </si>
  <si>
    <t xml:space="preserve">Oil distribution pipework </t>
  </si>
  <si>
    <t>Fuel Booster Pumps</t>
  </si>
  <si>
    <t>Fuel shut-off valves</t>
  </si>
  <si>
    <t>Fuel storage tank.</t>
  </si>
  <si>
    <t>Medical Gases</t>
  </si>
  <si>
    <t>Fuel Meter &amp; Measurement</t>
  </si>
  <si>
    <t xml:space="preserve">Cold Water Plant &amp; Equipment </t>
  </si>
  <si>
    <t>Mains cold water booster</t>
  </si>
  <si>
    <t xml:space="preserve">Cold Water Storage Tanks </t>
  </si>
  <si>
    <t>Sprinkler</t>
  </si>
  <si>
    <t>Hot &amp; Cold Water Distribution Services</t>
  </si>
  <si>
    <t>Hot and Cold Water Pipework systems</t>
  </si>
  <si>
    <t xml:space="preserve">Hot &amp; Cold Water Services thermal insulation </t>
  </si>
  <si>
    <t>Hot water temperature mixing valve</t>
  </si>
  <si>
    <t>Shower mixer and head</t>
  </si>
  <si>
    <t>Water Meter &amp; Measurement</t>
  </si>
  <si>
    <t xml:space="preserve">Hot Water Plant &amp; Equipment </t>
  </si>
  <si>
    <t xml:space="preserve">Calorifiers (Copper/ Mild Steel) </t>
  </si>
  <si>
    <t xml:space="preserve">Circulating Pumps </t>
  </si>
  <si>
    <t xml:space="preserve">Electric hot water heaters </t>
  </si>
  <si>
    <t>Gas fired hot water heaters</t>
  </si>
  <si>
    <t xml:space="preserve">Heat Exchanger (Plate / Shell and tube) </t>
  </si>
  <si>
    <t xml:space="preserve">Water Boilers - (tea points) </t>
  </si>
  <si>
    <t>Mechanical Ventilation</t>
  </si>
  <si>
    <t>Packaged Air handling units</t>
  </si>
  <si>
    <t>Roof mounted units fans</t>
  </si>
  <si>
    <t>Axial fans (inline)</t>
  </si>
  <si>
    <t>Centrifugal fans</t>
  </si>
  <si>
    <t>Local extract fans</t>
  </si>
  <si>
    <t>Stair / lobby ventilation</t>
  </si>
  <si>
    <t>Galvanised Ductwork Systems</t>
  </si>
  <si>
    <t>Ductwork thermal insulation</t>
  </si>
  <si>
    <t>External louvres steel painted</t>
  </si>
  <si>
    <t xml:space="preserve">Fire Dampers  </t>
  </si>
  <si>
    <t xml:space="preserve">Grilles and diffusers </t>
  </si>
  <si>
    <t>Humidifier</t>
  </si>
  <si>
    <t xml:space="preserve">VAV terminal units </t>
  </si>
  <si>
    <t>Kitchen Extract canopies/ Hoods (average)</t>
  </si>
  <si>
    <t>Ductwork Heating/ cooiling coils</t>
  </si>
  <si>
    <t xml:space="preserve">Chilled Water Plant &amp; Equipment </t>
  </si>
  <si>
    <t>Absorption / Centrifugal Chiller 100kw - 300kw</t>
  </si>
  <si>
    <t>Absorption / Centrifugal Chiller 300kw - 500kw</t>
  </si>
  <si>
    <t>Absorption / Centrifugal Chiller 500kw +</t>
  </si>
  <si>
    <t>Circulating Commerical Pump (single or dual type)</t>
  </si>
  <si>
    <t>Refrigerant leak detector</t>
  </si>
  <si>
    <t>Trace heating</t>
  </si>
  <si>
    <t>Air cooled/ Evaporative condensers</t>
  </si>
  <si>
    <t>Chilled Water storage vessel</t>
  </si>
  <si>
    <t>Chilled Water pressurisation unit</t>
  </si>
  <si>
    <t>Chilled Water Pipework &amp; Valve</t>
  </si>
  <si>
    <t xml:space="preserve">Chilled Water Services thermal insulation </t>
  </si>
  <si>
    <t xml:space="preserve">Comfort Cooling </t>
  </si>
  <si>
    <t>Fan coil units (heating and cooling)</t>
  </si>
  <si>
    <t>Split systems</t>
  </si>
  <si>
    <t>Computer room air conditioning</t>
  </si>
  <si>
    <t>Air conditioning terminal units chilled beams</t>
  </si>
  <si>
    <t>Refrigerant pipework systems</t>
  </si>
  <si>
    <t>Condensate pipework system</t>
  </si>
  <si>
    <t>VRV units</t>
  </si>
  <si>
    <t>Miscellaneous Mechanical Equipment &amp; Plant</t>
  </si>
  <si>
    <t>Air compressor</t>
  </si>
  <si>
    <t>Compressed air reciever</t>
  </si>
  <si>
    <t>Pneumatic controls lampsom</t>
  </si>
  <si>
    <t xml:space="preserve">Other </t>
  </si>
  <si>
    <t>Electrical Services</t>
  </si>
  <si>
    <t>Mains Power Supplies</t>
  </si>
  <si>
    <t>HV switchgear (external)</t>
  </si>
  <si>
    <t>Transformers (dry type)</t>
  </si>
  <si>
    <t>LV switchgear (internal)</t>
  </si>
  <si>
    <t xml:space="preserve">Main supply switchgear </t>
  </si>
  <si>
    <t xml:space="preserve">SWA mains/sub distribution cables. </t>
  </si>
  <si>
    <t>Earth bonding (Primary)</t>
  </si>
  <si>
    <t>Electricity Meter &amp; Measurement</t>
  </si>
  <si>
    <t>Sub-Main Distribution</t>
  </si>
  <si>
    <t>Consumer units</t>
  </si>
  <si>
    <t xml:space="preserve">Distribution boards (critical) </t>
  </si>
  <si>
    <t>Distribution boards (Non critical)</t>
  </si>
  <si>
    <t>Feeder pillar</t>
  </si>
  <si>
    <t>Inverters</t>
  </si>
  <si>
    <t xml:space="preserve">Sub distribution wiring and containment systems </t>
  </si>
  <si>
    <t>Fixed appliance power supplies/ isolators (Spurs)</t>
  </si>
  <si>
    <t>Switched socket outlet (SSO)</t>
  </si>
  <si>
    <t>Lighting Systems</t>
  </si>
  <si>
    <t xml:space="preserve">Emergency lighting (inc key switch) </t>
  </si>
  <si>
    <t>Lighting and luminaires (external)</t>
  </si>
  <si>
    <t>Lighting and luminaires (internal)</t>
  </si>
  <si>
    <t>Lighting control and management systems</t>
  </si>
  <si>
    <t xml:space="preserve"> Protection Systems</t>
  </si>
  <si>
    <t>Access control</t>
  </si>
  <si>
    <t>Closed Circuit Television (CCTV)</t>
  </si>
  <si>
    <t xml:space="preserve">Nurse Call Alarm </t>
  </si>
  <si>
    <t xml:space="preserve">Distress Call Alarm </t>
  </si>
  <si>
    <t xml:space="preserve">Fire Alarm Installations (inc, call points, sounders and detection) </t>
  </si>
  <si>
    <t>Computer room fire extinguishing system</t>
  </si>
  <si>
    <t>Wet/ Dry Riser</t>
  </si>
  <si>
    <t>Smoke ventilation systems</t>
  </si>
  <si>
    <t>Intruder alarms and intercommunications</t>
  </si>
  <si>
    <t>Lightning protection</t>
  </si>
  <si>
    <t>Leak Detection</t>
  </si>
  <si>
    <t xml:space="preserve">Communication System </t>
  </si>
  <si>
    <t>Communication systems</t>
  </si>
  <si>
    <t>Public address systems</t>
  </si>
  <si>
    <t>Television and satelite systems</t>
  </si>
  <si>
    <t xml:space="preserve">Lifting Equipment </t>
  </si>
  <si>
    <t>Lift Plant &amp; Controls</t>
  </si>
  <si>
    <t>Lift Car refurbishment</t>
  </si>
  <si>
    <t>Stair Lifts</t>
  </si>
  <si>
    <t>Lifting Hoists</t>
  </si>
  <si>
    <t>Power Generation</t>
  </si>
  <si>
    <t>Combined heat and power (CHP) (gas fired)</t>
  </si>
  <si>
    <t>Standby genernator plus prime mover</t>
  </si>
  <si>
    <t>Uninterruptible power supply (UPS) systems</t>
  </si>
  <si>
    <t>Miscellaneous Electrical  Equipment &amp; Plant</t>
  </si>
  <si>
    <t>Hand dryer</t>
  </si>
  <si>
    <t>Incinerators</t>
  </si>
  <si>
    <t>Kitchen (cooking and support systems)</t>
  </si>
  <si>
    <t>Laundries (equipment and support systems)</t>
  </si>
  <si>
    <t>Photocoltaic panels</t>
  </si>
  <si>
    <t>Open door with obstacle detector</t>
  </si>
  <si>
    <t>Mechanical Roller Shutter Doors</t>
  </si>
  <si>
    <t>Theatre clocks</t>
  </si>
  <si>
    <t xml:space="preserve">Suspended Ceiling Tile - Metal </t>
  </si>
  <si>
    <t>Decorations</t>
  </si>
  <si>
    <t>Metal / timber stud with plasterboard</t>
  </si>
  <si>
    <t>Steel security door / cell door</t>
  </si>
  <si>
    <t>Timber skirting</t>
  </si>
  <si>
    <t xml:space="preserve">Stainless Steel </t>
  </si>
  <si>
    <t>Internal glazing</t>
  </si>
  <si>
    <t>Metal frame</t>
  </si>
  <si>
    <t>Joinery decorations (architraves, skirting)</t>
  </si>
  <si>
    <t xml:space="preserve">Mild Steel </t>
  </si>
  <si>
    <t>Slate tile</t>
  </si>
  <si>
    <t>Clay tiles</t>
  </si>
  <si>
    <t>Soffits / fascias</t>
  </si>
  <si>
    <t>Aluminium</t>
  </si>
  <si>
    <t>Suspended timber</t>
  </si>
  <si>
    <t>L/B brickwork</t>
  </si>
  <si>
    <t>Roof frame</t>
  </si>
  <si>
    <t>Internal / External</t>
  </si>
  <si>
    <t>Other 1</t>
  </si>
  <si>
    <t>Sheet Vinyl (slip resistant)</t>
  </si>
  <si>
    <t>Emulsion paint finish to Ceiling</t>
  </si>
  <si>
    <t>Door decorations (internal)</t>
  </si>
  <si>
    <t>Spons page 440</t>
  </si>
  <si>
    <r>
      <t xml:space="preserve">Hollow core door </t>
    </r>
    <r>
      <rPr>
        <b/>
        <sz val="11"/>
        <color theme="1"/>
        <rFont val="Calibri"/>
        <family val="2"/>
        <charset val="0"/>
        <scheme val="minor"/>
      </rPr>
      <t>(Single)</t>
    </r>
  </si>
  <si>
    <t>External block / brick</t>
  </si>
  <si>
    <t>Timber doors</t>
  </si>
  <si>
    <t>Timber windows</t>
  </si>
  <si>
    <t>Metal doors</t>
  </si>
  <si>
    <t>Metal windows</t>
  </si>
  <si>
    <t>Emulsion to render</t>
  </si>
  <si>
    <t>Timber generally (soffits/fascias)</t>
  </si>
  <si>
    <t>cast iron RWGs</t>
  </si>
  <si>
    <t>External canopies / structures</t>
  </si>
  <si>
    <t>Canopies fixed to block</t>
  </si>
  <si>
    <t>Freestading canopy</t>
  </si>
  <si>
    <t>Bike Shelter</t>
  </si>
  <si>
    <t>Smoking Shelter</t>
  </si>
  <si>
    <t>Windows (inc grilles/louvres)</t>
  </si>
  <si>
    <t>Alum. Louvres</t>
  </si>
  <si>
    <t>Alum. Grilles</t>
  </si>
  <si>
    <t>Fencing &amp; Security</t>
  </si>
  <si>
    <t>Galanised security gates</t>
  </si>
  <si>
    <t xml:space="preserve">Mineral fibre suspended ceiling tiles 600 x 1200 </t>
  </si>
  <si>
    <t xml:space="preserve">Mineral fibre suspended ceiling tiles 600 x 600 </t>
  </si>
  <si>
    <r>
      <t>Solid veneer faced timber door (</t>
    </r>
    <r>
      <rPr>
        <b/>
        <sz val="11"/>
        <color theme="1"/>
        <rFont val="Calibri"/>
        <family val="2"/>
        <charset val="0"/>
        <scheme val="minor"/>
      </rPr>
      <t>Single</t>
    </r>
    <r>
      <rPr>
        <sz val="11"/>
        <color theme="1"/>
        <rFont val="Calibri"/>
        <family val="2"/>
        <charset val="0"/>
        <scheme val="minor"/>
      </rPr>
      <t>)</t>
    </r>
  </si>
  <si>
    <r>
      <t>Solid veneer faced timber door (</t>
    </r>
    <r>
      <rPr>
        <b/>
        <sz val="11"/>
        <color theme="1"/>
        <rFont val="Calibri"/>
        <family val="2"/>
        <charset val="0"/>
        <scheme val="minor"/>
      </rPr>
      <t>Single</t>
    </r>
    <r>
      <rPr>
        <sz val="11"/>
        <color theme="1"/>
        <rFont val="Calibri"/>
        <family val="2"/>
        <charset val="0"/>
        <scheme val="minor"/>
      </rPr>
      <t xml:space="preserve">) with </t>
    </r>
    <r>
      <rPr>
        <b/>
        <sz val="11"/>
        <color theme="1"/>
        <rFont val="Calibri"/>
        <family val="2"/>
        <charset val="0"/>
        <scheme val="minor"/>
      </rPr>
      <t>vision panel</t>
    </r>
  </si>
  <si>
    <r>
      <t>Solid veneer faced timber door (</t>
    </r>
    <r>
      <rPr>
        <b/>
        <sz val="11"/>
        <color theme="1"/>
        <rFont val="Calibri"/>
        <family val="2"/>
        <charset val="0"/>
        <scheme val="minor"/>
      </rPr>
      <t>Single+Half</t>
    </r>
    <r>
      <rPr>
        <sz val="11"/>
        <color theme="1"/>
        <rFont val="Calibri"/>
        <family val="2"/>
        <charset val="0"/>
        <scheme val="minor"/>
      </rPr>
      <t>)</t>
    </r>
  </si>
  <si>
    <r>
      <t>Solid veneer faced timber door (</t>
    </r>
    <r>
      <rPr>
        <b/>
        <sz val="11"/>
        <color theme="1"/>
        <rFont val="Calibri"/>
        <family val="2"/>
        <charset val="0"/>
        <scheme val="minor"/>
      </rPr>
      <t>Single+Half</t>
    </r>
    <r>
      <rPr>
        <sz val="11"/>
        <color theme="1"/>
        <rFont val="Calibri"/>
        <family val="2"/>
        <charset val="0"/>
        <scheme val="minor"/>
      </rPr>
      <t xml:space="preserve">) with </t>
    </r>
    <r>
      <rPr>
        <b/>
        <sz val="11"/>
        <color theme="1"/>
        <rFont val="Calibri"/>
        <family val="2"/>
        <charset val="0"/>
        <scheme val="minor"/>
      </rPr>
      <t>vision panel</t>
    </r>
  </si>
  <si>
    <r>
      <t>Solid veneer faced timber door (</t>
    </r>
    <r>
      <rPr>
        <b/>
        <sz val="11"/>
        <color theme="1"/>
        <rFont val="Calibri"/>
        <family val="2"/>
        <charset val="0"/>
        <scheme val="minor"/>
      </rPr>
      <t>Double</t>
    </r>
    <r>
      <rPr>
        <sz val="11"/>
        <color theme="1"/>
        <rFont val="Calibri"/>
        <family val="2"/>
        <charset val="0"/>
        <scheme val="minor"/>
      </rPr>
      <t>)</t>
    </r>
  </si>
  <si>
    <r>
      <t>Solid veneer faced timber door (</t>
    </r>
    <r>
      <rPr>
        <b/>
        <sz val="11"/>
        <color theme="1"/>
        <rFont val="Calibri"/>
        <family val="2"/>
        <charset val="0"/>
        <scheme val="minor"/>
      </rPr>
      <t>Double</t>
    </r>
    <r>
      <rPr>
        <sz val="11"/>
        <color theme="1"/>
        <rFont val="Calibri"/>
        <family val="2"/>
        <charset val="0"/>
        <scheme val="minor"/>
      </rPr>
      <t xml:space="preserve">) with </t>
    </r>
    <r>
      <rPr>
        <b/>
        <sz val="11"/>
        <color theme="1"/>
        <rFont val="Calibri"/>
        <family val="2"/>
        <charset val="0"/>
        <scheme val="minor"/>
      </rPr>
      <t>vision panel</t>
    </r>
  </si>
  <si>
    <t>Aluminium door with factory applied powder coat finish</t>
  </si>
  <si>
    <t xml:space="preserve">Ironmongery (general item) </t>
  </si>
  <si>
    <t>Cleaners sink (Belfast etc)</t>
  </si>
  <si>
    <t>Toilet paper dispensers</t>
  </si>
  <si>
    <t>Soap dispensers</t>
  </si>
  <si>
    <t>Internal</t>
  </si>
  <si>
    <t>Room No. / Name</t>
  </si>
  <si>
    <t xml:space="preserve">Building </t>
  </si>
  <si>
    <t>Clearing of gutters</t>
  </si>
  <si>
    <t xml:space="preserve">Modular </t>
  </si>
  <si>
    <t>Built up Felt System</t>
  </si>
  <si>
    <t>Row Labels</t>
  </si>
  <si>
    <t>Grand Total</t>
  </si>
  <si>
    <t xml:space="preserve">Plaster </t>
  </si>
  <si>
    <t>Average of Estimated Remaining Useful Design Life (YEARS)</t>
  </si>
  <si>
    <t>Sum of Total</t>
  </si>
  <si>
    <t>Count of CONDITION RANK</t>
  </si>
  <si>
    <t>CODE</t>
  </si>
  <si>
    <t>Plaster on Brick/Block</t>
  </si>
  <si>
    <t xml:space="preserve">Photo ref: (Applied to "C" or "D" ratings i.e.. Cx or Dx) </t>
  </si>
  <si>
    <t>Sum of Year 1 - 2018/19</t>
  </si>
  <si>
    <t>Sum of Year 2 - 2019/20</t>
  </si>
  <si>
    <t>Sum of Year 3 - 2020/21</t>
  </si>
  <si>
    <t>Sum of Year 4 - 2021/22</t>
  </si>
  <si>
    <t>Sum of Year 5 - 2022/23</t>
  </si>
  <si>
    <t>Turn off all excluding C &amp; D grades</t>
  </si>
  <si>
    <t>MODERATE</t>
  </si>
  <si>
    <t>LOW</t>
  </si>
  <si>
    <t>Barrier Matting</t>
  </si>
  <si>
    <t>Door Lever</t>
  </si>
  <si>
    <t>Dumb waiter</t>
  </si>
  <si>
    <t>40103DS</t>
  </si>
  <si>
    <t>10309DS</t>
  </si>
  <si>
    <t>10308DS</t>
  </si>
  <si>
    <t>70109DS</t>
  </si>
  <si>
    <t>Laminate worktop on metal legs</t>
  </si>
  <si>
    <t>Vinyl tiles</t>
  </si>
  <si>
    <t>Lever handle</t>
  </si>
  <si>
    <t>Timber dado / picture rail</t>
  </si>
  <si>
    <t>70110DS</t>
  </si>
  <si>
    <t>Blinds</t>
  </si>
  <si>
    <t>40104DS</t>
  </si>
  <si>
    <t>40105DS</t>
  </si>
  <si>
    <t>Ply boxing</t>
  </si>
  <si>
    <t xml:space="preserve">m </t>
  </si>
  <si>
    <t>10108DS</t>
  </si>
  <si>
    <t>Exposed underside of stair</t>
  </si>
  <si>
    <t>70111DS</t>
  </si>
  <si>
    <t>Worktop &amp; units</t>
  </si>
  <si>
    <t>Metal handrail</t>
  </si>
  <si>
    <t>10310DS</t>
  </si>
  <si>
    <t>Raised access tiles</t>
  </si>
  <si>
    <t>10410DS</t>
  </si>
  <si>
    <t>Decoration of timber surfaces</t>
  </si>
  <si>
    <t>Showers</t>
  </si>
  <si>
    <t>70112DS</t>
  </si>
  <si>
    <t>70113DS</t>
  </si>
  <si>
    <t>Built in cupboards etc</t>
  </si>
  <si>
    <t>Roller racking</t>
  </si>
  <si>
    <t>70114DS</t>
  </si>
  <si>
    <t>70115DS</t>
  </si>
  <si>
    <t>70116DS</t>
  </si>
  <si>
    <t>Timber staircase</t>
  </si>
  <si>
    <t>20113DS</t>
  </si>
  <si>
    <t>Fire door furniture</t>
  </si>
  <si>
    <t>10208DS</t>
  </si>
  <si>
    <t>Pre-finished panels</t>
  </si>
  <si>
    <t>Door closer</t>
  </si>
  <si>
    <t>Timber deck</t>
  </si>
  <si>
    <t>Shelfing</t>
  </si>
  <si>
    <t>Laminated reception desk</t>
  </si>
  <si>
    <t>Reception glazing (aluminium framed)</t>
  </si>
  <si>
    <t>Pull handles</t>
  </si>
  <si>
    <t>Aluminium fully glazed door</t>
  </si>
  <si>
    <t>MDF / Ply panels above window</t>
  </si>
  <si>
    <t>Vinyl tile (blistered)</t>
  </si>
  <si>
    <t>Panelling to radiator</t>
  </si>
  <si>
    <t>Timber surround to rooflight</t>
  </si>
  <si>
    <t>Floor mounted fixed timber seating with metal frame</t>
  </si>
  <si>
    <t>Ceramic tiles</t>
  </si>
  <si>
    <t>Timber sub frame / sill / general surfaces</t>
  </si>
  <si>
    <t>Benching</t>
  </si>
  <si>
    <t>Fixed laminate Worktop / desking</t>
  </si>
  <si>
    <t>Kitchen units with laminate worktops</t>
  </si>
  <si>
    <t>Fixed base timber units</t>
  </si>
  <si>
    <t>Softwood timber (veneer)</t>
  </si>
  <si>
    <t>Floor mounted seat and counter</t>
  </si>
  <si>
    <t>Metal suspended ceiling tiles 600x1200</t>
  </si>
  <si>
    <t>Metal wall panels</t>
  </si>
  <si>
    <t>Timber cubicle door</t>
  </si>
  <si>
    <t>Metal shower</t>
  </si>
  <si>
    <t>Rooflight with metal frame</t>
  </si>
  <si>
    <t>Fixed wooden bed (vandalised wooden tops)</t>
  </si>
  <si>
    <t>Hollow Core door single (with vision panel)</t>
  </si>
  <si>
    <t>Metal joinery</t>
  </si>
  <si>
    <t>Dumbwaiter lift</t>
  </si>
  <si>
    <t>Exposed Soffit</t>
  </si>
  <si>
    <t>Timber boarding</t>
  </si>
  <si>
    <t>Timber boarding (raised floor)</t>
  </si>
  <si>
    <t>MDF Boards</t>
  </si>
  <si>
    <t>Bulkhead (tiles)</t>
  </si>
  <si>
    <t>Hessian wall panels</t>
  </si>
  <si>
    <t>Commercial Circulating Pump (Single or dual type)</t>
  </si>
  <si>
    <t>Standby generator plus prime mover</t>
  </si>
  <si>
    <t>Petrol &amp; Diesel Storage and Pumps</t>
  </si>
  <si>
    <t>Television and satellite systems</t>
  </si>
  <si>
    <t>SIGNIFICANT</t>
  </si>
  <si>
    <t>Metal handrail Total</t>
  </si>
  <si>
    <t>Brickwork Total</t>
  </si>
  <si>
    <t>Concrete Total</t>
  </si>
  <si>
    <t>Average of Likelihood Score (1-4)</t>
  </si>
  <si>
    <t>Average of Consequence Score (1-5)</t>
  </si>
  <si>
    <t>Decorations Total</t>
  </si>
  <si>
    <t>Mineral fibre suspended ceiling tiles 600 x 600  Total</t>
  </si>
  <si>
    <t>Suspended Ceiling Tile - Metal  Total</t>
  </si>
  <si>
    <t>Mineral fibre suspended ceiling tiles 600 x 1200  Total</t>
  </si>
  <si>
    <t>Bulkhead (tiles) Total</t>
  </si>
  <si>
    <t>Ceiling Finishes Total</t>
  </si>
  <si>
    <t>Computer room air conditioning Total</t>
  </si>
  <si>
    <t>Comfort Cooling  Total</t>
  </si>
  <si>
    <t>High Pressure Laminated Chipboard Total</t>
  </si>
  <si>
    <t>Cubicles  Total</t>
  </si>
  <si>
    <t>Emulsion paint finish to walls Total</t>
  </si>
  <si>
    <t>Emulsion paint finish to Ceiling Total</t>
  </si>
  <si>
    <t>Decoration of timber surfaces Total</t>
  </si>
  <si>
    <t>Joinery decorations (architraves, skirting) Total</t>
  </si>
  <si>
    <t>Timber surround to rooflight Total</t>
  </si>
  <si>
    <t>Door decorations (internal) Total</t>
  </si>
  <si>
    <t>Floor Paint Total</t>
  </si>
  <si>
    <t>Solid veneer faced timber door (Single) with vision panel</t>
  </si>
  <si>
    <t>Solid veneer faced timber door (Single) with vision panel Total</t>
  </si>
  <si>
    <t>Fire door furniture Total</t>
  </si>
  <si>
    <t>Door Total</t>
  </si>
  <si>
    <t>Blinds Total</t>
  </si>
  <si>
    <t>FF&amp;E Total</t>
  </si>
  <si>
    <t>Carpet Tile Total</t>
  </si>
  <si>
    <t>Barrier Matting Total</t>
  </si>
  <si>
    <t>Vinyl tiles Total</t>
  </si>
  <si>
    <t>Raised access tiles Total</t>
  </si>
  <si>
    <t>Sheet Vinyl (slip resistant) Total</t>
  </si>
  <si>
    <t>Carpet Sheet Total</t>
  </si>
  <si>
    <t>Vinyl tile (blistered) Total</t>
  </si>
  <si>
    <t>Sheet Vinyl Total</t>
  </si>
  <si>
    <t>Timber boarding (raised floor) Total</t>
  </si>
  <si>
    <t>Floor Finishes Total</t>
  </si>
  <si>
    <t>IPS Total</t>
  </si>
  <si>
    <t>Ironmongery (general item)  Total</t>
  </si>
  <si>
    <t>Door Lever Total</t>
  </si>
  <si>
    <t>Lever handle Total</t>
  </si>
  <si>
    <t>Door closer Total</t>
  </si>
  <si>
    <t>Pull handles Total</t>
  </si>
  <si>
    <t>Ironmongery Total</t>
  </si>
  <si>
    <t>Timber sub frame / sill / general surfaces Total</t>
  </si>
  <si>
    <t>Ply boxing Total</t>
  </si>
  <si>
    <t>Joinery Total</t>
  </si>
  <si>
    <t>Centrifugal fans Total</t>
  </si>
  <si>
    <t>Humidifier Total</t>
  </si>
  <si>
    <t>Mechanical Ventilation Total</t>
  </si>
  <si>
    <t>Vitreous China  Total</t>
  </si>
  <si>
    <t>Stainless Steel  Total</t>
  </si>
  <si>
    <t>Sink  Total</t>
  </si>
  <si>
    <t>Vanity Unit Total</t>
  </si>
  <si>
    <t>Plaster on Brick/Block Total</t>
  </si>
  <si>
    <t>Hessian wall panels Total</t>
  </si>
  <si>
    <t>Wall Finishes Total</t>
  </si>
  <si>
    <t>WC Total</t>
  </si>
  <si>
    <t>Fire Alarm Installations (inc, call points, sounders and detection)  Total</t>
  </si>
  <si>
    <t xml:space="preserve"> Protection Systems Total</t>
  </si>
  <si>
    <t>Exposed underside of stair Total</t>
  </si>
  <si>
    <t>Exposed Concrete Total</t>
  </si>
  <si>
    <t>Metal suspended ceiling tiles 600x1200 Total</t>
  </si>
  <si>
    <t>Plasterboard &amp; Skim finish Total</t>
  </si>
  <si>
    <t>Exposed Soffit Total</t>
  </si>
  <si>
    <t>Timber boarding Total</t>
  </si>
  <si>
    <t>MDF Boards Total</t>
  </si>
  <si>
    <t>Cold Water Storage Tanks  Total</t>
  </si>
  <si>
    <t>Cold Water Plant &amp; Equipment  Total</t>
  </si>
  <si>
    <t>Refrigerant pipework systems Total</t>
  </si>
  <si>
    <t>Condensate pipework system Total</t>
  </si>
  <si>
    <t>Television and satellite systems Total</t>
  </si>
  <si>
    <t>Communication systems Total</t>
  </si>
  <si>
    <t>Public address systems Total</t>
  </si>
  <si>
    <t>Communication System  Total</t>
  </si>
  <si>
    <t>Timber cubicle door Total</t>
  </si>
  <si>
    <t>Solid veneer faced timber door (Single)</t>
  </si>
  <si>
    <t>Solid veneer faced timber door (Single) Total</t>
  </si>
  <si>
    <t>Solid veneer faced timber door (Double) with vision panel</t>
  </si>
  <si>
    <t>Solid veneer faced timber door (Double) with vision panel Total</t>
  </si>
  <si>
    <t>Hollow core door (Single)</t>
  </si>
  <si>
    <t>Hollow core door (Single) Total</t>
  </si>
  <si>
    <t>Aluminium fully glazed door Total</t>
  </si>
  <si>
    <t>Glazed Double Leaf Total</t>
  </si>
  <si>
    <t>Solid veneer faced timber door (Single+Half) with vision panel</t>
  </si>
  <si>
    <t>Solid veneer faced timber door (Single+Half) with vision panel Total</t>
  </si>
  <si>
    <t>Steel security door / cell door Total</t>
  </si>
  <si>
    <t>Hollow Core door single (with vision panel) Total</t>
  </si>
  <si>
    <t>Dumb waiter Total</t>
  </si>
  <si>
    <t>Laminate worktop on metal legs Total</t>
  </si>
  <si>
    <t>Worktop &amp; units Total</t>
  </si>
  <si>
    <t>Benches Total</t>
  </si>
  <si>
    <t>Built in cupboards etc Total</t>
  </si>
  <si>
    <t>Timber staircase Total</t>
  </si>
  <si>
    <t>Shelfing Total</t>
  </si>
  <si>
    <t>Laminated reception desk Total</t>
  </si>
  <si>
    <t>Reception glazing (aluminium framed) Total</t>
  </si>
  <si>
    <t>Floor mounted fixed timber seating with metal frame Total</t>
  </si>
  <si>
    <t>Grab Rails - Vertical  Total</t>
  </si>
  <si>
    <t>Grab Rails - Drop down Total</t>
  </si>
  <si>
    <t>Hand Rails Total</t>
  </si>
  <si>
    <t>Kitchen Units Total</t>
  </si>
  <si>
    <t>Benching Total</t>
  </si>
  <si>
    <t>Fixed laminate Worktop / desking Total</t>
  </si>
  <si>
    <t>Kitchen units with laminate worktops Total</t>
  </si>
  <si>
    <t>Fixed base timber units Total</t>
  </si>
  <si>
    <t>Floor mounted seat and counter Total</t>
  </si>
  <si>
    <t>Fixed wooden bed (vandalised wooden tops) Total</t>
  </si>
  <si>
    <t>Dumbwaiter lift Total</t>
  </si>
  <si>
    <t>Quarry Tiles Total</t>
  </si>
  <si>
    <t>Ceramic tiles Total</t>
  </si>
  <si>
    <t>Gas distribution pipework  Total</t>
  </si>
  <si>
    <t>Fuel shut-off valves Total</t>
  </si>
  <si>
    <t>Fuel storage tank. Total</t>
  </si>
  <si>
    <t>Fuel Meter &amp; Measurement Total</t>
  </si>
  <si>
    <t>Fuel Services Total</t>
  </si>
  <si>
    <t>Control Panels Total</t>
  </si>
  <si>
    <t>Motorised Control Valves Total</t>
  </si>
  <si>
    <t>Heating Controls Total</t>
  </si>
  <si>
    <t>Heating Distribution Pipework  Total</t>
  </si>
  <si>
    <t>Heating Services thermal insulation  Total</t>
  </si>
  <si>
    <t>Plant Manual Isolation Valves Total</t>
  </si>
  <si>
    <t>Motorised Actuators Total</t>
  </si>
  <si>
    <t>Radiators.  Total</t>
  </si>
  <si>
    <t>Fan Convectors Total</t>
  </si>
  <si>
    <t>Natural Convectors Total</t>
  </si>
  <si>
    <t>LTHW Warm air heaters Total</t>
  </si>
  <si>
    <t>Electric Heaters. Total</t>
  </si>
  <si>
    <t>Heating Distribution  Total</t>
  </si>
  <si>
    <t>Gas fired boiler 100kw - 300kw Total</t>
  </si>
  <si>
    <t>Flue Systems (stainless steel 200 kw boiler) Total</t>
  </si>
  <si>
    <t>Commercial Circulating Pump (Single or dual type) Total</t>
  </si>
  <si>
    <t>Air-to-air commercial Heat pumps Total</t>
  </si>
  <si>
    <t>Heating Plant &amp; Auxiliaries Total</t>
  </si>
  <si>
    <t>Hot and Cold Water Pipework systems Total</t>
  </si>
  <si>
    <t>Hot &amp; Cold Water Services thermal insulation  Total</t>
  </si>
  <si>
    <t>Water Meter &amp; Measurement Total</t>
  </si>
  <si>
    <t>Shower mixer and head Total</t>
  </si>
  <si>
    <t>Hot &amp; Cold Water Distribution Services Total</t>
  </si>
  <si>
    <t>Circulating Pumps  Total</t>
  </si>
  <si>
    <t>Gas fired hot water heaters Total</t>
  </si>
  <si>
    <t>Water Boilers - (tea points)  Total</t>
  </si>
  <si>
    <t>Hot Water Plant &amp; Equipment  Total</t>
  </si>
  <si>
    <t>Softwood Timber  Total</t>
  </si>
  <si>
    <t>Metal frame Total</t>
  </si>
  <si>
    <t>Softwood timber (veneer) Total</t>
  </si>
  <si>
    <t>Rooflight with metal frame Total</t>
  </si>
  <si>
    <t xml:space="preserve">Softwood Timber (painted) </t>
  </si>
  <si>
    <t>Softwood Timber (painted)  Total</t>
  </si>
  <si>
    <t>Internal glazing Total</t>
  </si>
  <si>
    <t>Timber skirting Total</t>
  </si>
  <si>
    <t>Timber dado / picture rail Total</t>
  </si>
  <si>
    <t>Timber / MDF architraves Total</t>
  </si>
  <si>
    <t>Timber deck Total</t>
  </si>
  <si>
    <t>MDF / Ply panels above window Total</t>
  </si>
  <si>
    <t>Panelling to radiator Total</t>
  </si>
  <si>
    <t>Metal joinery Total</t>
  </si>
  <si>
    <t>Lift Plant &amp; Controls Total</t>
  </si>
  <si>
    <t>Lifting Equipment  Total</t>
  </si>
  <si>
    <t>Emergency lighting (inc key switch)  Total</t>
  </si>
  <si>
    <t>Lighting and luminaires (internal) Total</t>
  </si>
  <si>
    <t>Lighting and luminaires (external) Total</t>
  </si>
  <si>
    <t>Lighting Systems Total</t>
  </si>
  <si>
    <t>LV switchgear (internal) Total</t>
  </si>
  <si>
    <t>Main supply switchgear  Total</t>
  </si>
  <si>
    <t>SWA mains/sub distribution cables.  Total</t>
  </si>
  <si>
    <t>Earth bonding (Primary) Total</t>
  </si>
  <si>
    <t>Electricity Meter &amp; Measurement Total</t>
  </si>
  <si>
    <t>Mains Power Supplies Total</t>
  </si>
  <si>
    <t>Packaged Air handling units Total</t>
  </si>
  <si>
    <t>Galvanised Ductwork Systems Total</t>
  </si>
  <si>
    <t>Ductwork thermal insulation Total</t>
  </si>
  <si>
    <t>External louvres steel painted Total</t>
  </si>
  <si>
    <t>Kitchen Extract canopies/ Hoods (average) Total</t>
  </si>
  <si>
    <t>Local extract fans Total</t>
  </si>
  <si>
    <t>Fire Dampers   Total</t>
  </si>
  <si>
    <t>Grilles and diffusers  Total</t>
  </si>
  <si>
    <t>Kitchen (cooking and support systems) Total</t>
  </si>
  <si>
    <t>Miscellaneous Electrical  Equipment &amp; Plant Total</t>
  </si>
  <si>
    <t>Petrol &amp; Diesel Storage and Pumps Total</t>
  </si>
  <si>
    <t>Miscellaneous Mechanical Equipment &amp; Plant Total</t>
  </si>
  <si>
    <t>Showers Total</t>
  </si>
  <si>
    <t>Metal shower Total</t>
  </si>
  <si>
    <t>Other Total</t>
  </si>
  <si>
    <t>Standby generator plus prime mover Total</t>
  </si>
  <si>
    <t>Power Generation Total</t>
  </si>
  <si>
    <t>Cleaners sink (Belfast etc) Total</t>
  </si>
  <si>
    <t>Sub distribution wiring and containment systems  Total</t>
  </si>
  <si>
    <t>Fixed appliance power supplies/ isolators (Spurs) Total</t>
  </si>
  <si>
    <t>Distribution boards (critical)  Total</t>
  </si>
  <si>
    <t>Distribution boards (Non critical) Total</t>
  </si>
  <si>
    <t>Switched socket outlet (SSO) Total</t>
  </si>
  <si>
    <t>Sub-Main Distribution Total</t>
  </si>
  <si>
    <t>Urinal Total</t>
  </si>
  <si>
    <t>Ceramic Wall Tiles Total</t>
  </si>
  <si>
    <t>Metal / timber stud with plasterboard Total</t>
  </si>
  <si>
    <t>Pre-finished panels Total</t>
  </si>
  <si>
    <t>Glazed partitions Total</t>
  </si>
  <si>
    <t>Acoustic Wall Panels</t>
  </si>
  <si>
    <t>Acoustic Wall Panels Total</t>
  </si>
  <si>
    <t>Metal wall panels Total</t>
  </si>
  <si>
    <t>Blockwork Total</t>
  </si>
  <si>
    <t>#N/A</t>
  </si>
  <si>
    <t>(blank)</t>
  </si>
  <si>
    <t>#N/A Total</t>
  </si>
  <si>
    <t>Condition Ranking</t>
  </si>
  <si>
    <t>Priority</t>
  </si>
  <si>
    <t>Urgent</t>
  </si>
  <si>
    <t>within 2 years</t>
  </si>
  <si>
    <t>3 to 5 years</t>
  </si>
  <si>
    <t>5 to 10 years</t>
  </si>
  <si>
    <t>15 to 25 years</t>
  </si>
  <si>
    <t>Type</t>
  </si>
  <si>
    <t>E</t>
  </si>
  <si>
    <t>F</t>
  </si>
  <si>
    <t>G</t>
  </si>
  <si>
    <t>H</t>
  </si>
  <si>
    <t>I</t>
  </si>
  <si>
    <t>L</t>
  </si>
  <si>
    <t>Q</t>
  </si>
  <si>
    <t>R</t>
  </si>
  <si>
    <t>S</t>
  </si>
  <si>
    <t>Environmental</t>
  </si>
  <si>
    <t>Fire Precaution</t>
  </si>
  <si>
    <t>Consequential risk</t>
  </si>
  <si>
    <t>Health and Safety</t>
  </si>
  <si>
    <t>Further Investigation</t>
  </si>
  <si>
    <t>Loss of Service</t>
  </si>
  <si>
    <t>Energy</t>
  </si>
  <si>
    <t>Recommendation</t>
  </si>
  <si>
    <t>Security</t>
  </si>
  <si>
    <t>Residential rooms</t>
  </si>
  <si>
    <t xml:space="preserve">Ceiling finishes </t>
  </si>
  <si>
    <t>Internal finishes</t>
  </si>
  <si>
    <t>Plastered ceilings to residential rooms are in good condition</t>
  </si>
  <si>
    <t>N/A</t>
  </si>
  <si>
    <t>Wall finishes</t>
  </si>
  <si>
    <t>Floor finishes</t>
  </si>
  <si>
    <t>Sheet vinyl</t>
  </si>
  <si>
    <t>Residential rooms have vinyl sheet flooring</t>
  </si>
  <si>
    <t xml:space="preserve">Sanitary ware </t>
  </si>
  <si>
    <t>Sink</t>
  </si>
  <si>
    <t>Timber fire doors to all residential rooms</t>
  </si>
  <si>
    <t>Each residential room has a Vitreous China WHB</t>
  </si>
  <si>
    <t>Due to the nature of the room the walls will need to be included as part of a cyclical maintenance plan.</t>
  </si>
  <si>
    <t>Currently the ceilings are in an acceptable condition.</t>
  </si>
  <si>
    <t>Carpet sheet</t>
  </si>
  <si>
    <t>Lounges have carpet sheet floor covering</t>
  </si>
  <si>
    <t>Currently the carpet sheet floor covering to the lounges are in good condition, however due to the nature of the rooms their condition will deteriorate.</t>
  </si>
  <si>
    <t>Currently the vinyl sheet floor covering to the residential rooms are in good condition, however due to the nature of the rooms their condition will deteriorate.</t>
  </si>
  <si>
    <t>Circulation</t>
  </si>
  <si>
    <t>Plastered ceilings to circulation corridors are in good condition</t>
  </si>
  <si>
    <t>Each circulation room has plastered walls decorated with emulsion</t>
  </si>
  <si>
    <t>Kitchens</t>
  </si>
  <si>
    <t>Stainless steel</t>
  </si>
  <si>
    <t>The stainless-steel sinks will need replacing in due course</t>
  </si>
  <si>
    <t>FF+E</t>
  </si>
  <si>
    <t>Worktops and units</t>
  </si>
  <si>
    <t>The worktop and units (base and wall) will need replacing in due course</t>
  </si>
  <si>
    <t>The vitreous china sink will need replacing in due course</t>
  </si>
  <si>
    <t>WC / Bath</t>
  </si>
  <si>
    <t>Timber doors to all WC / bathrooms</t>
  </si>
  <si>
    <t>Currently the vinyl sheet floor covering to the WC / bathrooms are in good condition, however due to the nature of the rooms their condition will deteriorate.</t>
  </si>
  <si>
    <t>WC / bathrooms have vinyl sheet flooring</t>
  </si>
  <si>
    <t>Plastered ceilings to WC / bathrooms corridors are in good condition</t>
  </si>
  <si>
    <t>Plastered walls to WC / bathrooms are in good condition</t>
  </si>
  <si>
    <t>Vitreous China</t>
  </si>
  <si>
    <t>Currently the vitreous china WHB is in good condition, however it need upgrading in due course.</t>
  </si>
  <si>
    <t>Each WC / bathrooms has vitreous china WHB</t>
  </si>
  <si>
    <t>Each WC / bathrooms has vitreous china WC</t>
  </si>
  <si>
    <t>Currently the vitreous china WC is in good condition, however it need upgrading in due course.</t>
  </si>
  <si>
    <t>Offices / ancillary rooms</t>
  </si>
  <si>
    <t>Lounge / Dining area</t>
  </si>
  <si>
    <t>Plastered walls to residential rooms are in good condition</t>
  </si>
  <si>
    <t>Complete decoration of room including ceilings, walls, joinery and internal face of doors</t>
  </si>
  <si>
    <t>Item quantity (m2)</t>
  </si>
  <si>
    <t>Each office / ancillary room, has plastered walls decorated with emulsion</t>
  </si>
  <si>
    <t>Timber fire doors to all offices / ancillary rooms</t>
  </si>
  <si>
    <t>Plastered ceilings to offices / ancillary rooms are in good condition</t>
  </si>
  <si>
    <t>External</t>
  </si>
  <si>
    <t>Upon inspection, every room had a fire door which was in acceptable condition. The doors are likely to be effected by impact damage and so this could be considered when estimating its lifespan.</t>
  </si>
  <si>
    <t>Upon inspection, every room had a timber door which was in acceptable condition. The doors are likely to be effected by impact damage and so this could be considered when estimating its lifespan.</t>
  </si>
  <si>
    <t>Note: All costs to be read in conjunctions with the list of assumptions and clarifications as defined within the report, 
as well as the information detailed within the report wording.</t>
  </si>
  <si>
    <t>Total Construction Cost</t>
  </si>
  <si>
    <t>Scape Fee @ 0.95%</t>
  </si>
  <si>
    <t>Sub-total</t>
  </si>
  <si>
    <t>Client Contingency @10%</t>
  </si>
  <si>
    <t>Risk Allowance @ 10%</t>
  </si>
  <si>
    <t>Statutory and consultancy fees (includes Building Control, Building Surveyor, Building Services, surveys etc.) @ 15%</t>
  </si>
  <si>
    <t>Contractor Management Fee @ 3.25%</t>
  </si>
  <si>
    <t>Pre Construction costs:EMPA @ 3.25%</t>
  </si>
  <si>
    <t xml:space="preserve">Preliminaries Site Specific Costs </t>
  </si>
  <si>
    <t>.</t>
  </si>
  <si>
    <t>Preliminaries People and Equipment (Based on 15%)</t>
  </si>
  <si>
    <t>Note</t>
  </si>
  <si>
    <t>See full condition survey data and summary report for further cost break down.</t>
  </si>
  <si>
    <t>Replace existing light fitting with new LED and replace life expired fire alarm systems to A and B Block.</t>
  </si>
  <si>
    <t xml:space="preserve">Electrical Services </t>
  </si>
  <si>
    <t>Replacement of fan coiled units to A Block, undertake detailed review of heating controls to A Block and cleaning of mechanical extract in toilet areas in A Block and B Block.</t>
  </si>
  <si>
    <t xml:space="preserve">Mechanical Services </t>
  </si>
  <si>
    <t>Floors and Stairs</t>
  </si>
  <si>
    <t>Roofs</t>
  </si>
  <si>
    <t>Psum</t>
  </si>
  <si>
    <t>The contractor to allow for the removal and reinstatement of all external fixtures and fittings.</t>
  </si>
  <si>
    <t>The contractor to allow for the provision of skips for the removal of all waste materials.</t>
  </si>
  <si>
    <t>The contractor is to allow for cleaning ensuring all debris is removed from site, including making good of damaged surfaces.</t>
  </si>
  <si>
    <t>The contractor is to provide suitable and sufficient protection of property and people for the duration of the works.</t>
  </si>
  <si>
    <t>The contractor is to provide safe and sufficient scaffolding access with safety guardrails to enable full access to all areas of work.</t>
  </si>
  <si>
    <t>Preliminaries</t>
  </si>
  <si>
    <t>Total Cost</t>
  </si>
  <si>
    <t>Unit</t>
  </si>
  <si>
    <t>Quantity</t>
  </si>
  <si>
    <t>Description of Work</t>
  </si>
  <si>
    <t>DERBYSHIRE COUNTY COUNCIL</t>
  </si>
  <si>
    <t>Estimate Cost Plan -Ladycross House</t>
  </si>
  <si>
    <t>Ladycross House</t>
  </si>
  <si>
    <t>Sumarise required works</t>
  </si>
  <si>
    <t>Fixed furniture and fittings</t>
  </si>
  <si>
    <t>Internal Walls, Ceilings and Doors</t>
  </si>
  <si>
    <t xml:space="preserve">External Areas </t>
  </si>
  <si>
    <t>Fixed Furniture and Fittings</t>
  </si>
  <si>
    <t xml:space="preserve">Sanitary Services </t>
  </si>
  <si>
    <t>Redecorations</t>
  </si>
  <si>
    <t>Internal Walls &amp; Doors</t>
  </si>
  <si>
    <t xml:space="preserve">Floors and Stairs </t>
  </si>
  <si>
    <t xml:space="preserve">External walls, windows &amp; Doors </t>
  </si>
  <si>
    <t>Ceilings</t>
  </si>
  <si>
    <t>Preliminaries Site Specific Costs (scaffold etc,,,)</t>
  </si>
  <si>
    <t>Professional fees, surveys and stat fees (15%)</t>
  </si>
  <si>
    <t>Recovering the existing felt flat roof, including all insulation, flashings and rainwater goods.</t>
  </si>
  <si>
    <t>Roofing Project Works</t>
  </si>
  <si>
    <t>Room Refurbishment Project Works</t>
  </si>
  <si>
    <t>Include for all internal finishes that are life expired, unon-compliant or do not meet the suitability requirements</t>
  </si>
  <si>
    <t>Builders work in connection</t>
  </si>
  <si>
    <t>Take down ceilings, reinsate compartmentation etc…</t>
  </si>
  <si>
    <t>Mechanical and Electrial works package</t>
  </si>
  <si>
    <t>Circulation corridors have vinyl sheet  / carpet flooring</t>
  </si>
  <si>
    <t>Currently the vinyl sheet / carpet floor covering to the circulation rooms are in good condition, however due to the nature of the rooms their condition will deteriorate.</t>
  </si>
  <si>
    <t>Laundry</t>
  </si>
  <si>
    <t>Vinyl sheet</t>
  </si>
  <si>
    <t>Each residential room has wallpapered walls, whilst in good condition will require re-papering or redecorating</t>
  </si>
  <si>
    <t>Plastered walls to lounges in good condition</t>
  </si>
  <si>
    <t>Serving / cooking kitchens have vinyl sheet flooring</t>
  </si>
  <si>
    <t>Currently the vinyl sheet floor covering to the serving kitchens / cooking kitchen are in good condition, however due to the nature of the rooms their condition will deteriorate.</t>
  </si>
  <si>
    <t>Upon inspection, every kitchen had a fire door which was in acceptable condition. The doors are likely to be effected by impact damage and so this could be considered when estimating its lifespan.</t>
  </si>
  <si>
    <t>Timber fire doors to all serving / cooking kitchens</t>
  </si>
  <si>
    <t>Each serving / cooking kitchen has plastered walls decorated with emulsion</t>
  </si>
  <si>
    <t>Plastered ceilings to serving / cooking kitchens are in good condition</t>
  </si>
  <si>
    <t>Offices / ancillary rooms have carpet sheet flooring</t>
  </si>
  <si>
    <t>Currently the carpet sheet floor covering is in good condition, however due to the nature of the rooms their condition will deteriorate.</t>
  </si>
  <si>
    <t>Plastered ceilings to Laundry are in good condition</t>
  </si>
  <si>
    <t>Vinyl sheet flooring to Laundry is in good condition</t>
  </si>
  <si>
    <t>Timber door to Laundry is in a good condition</t>
  </si>
  <si>
    <t>Concrete tiles</t>
  </si>
  <si>
    <t xml:space="preserve">Building superstructure  </t>
  </si>
  <si>
    <t>Roofs - pitched</t>
  </si>
  <si>
    <t>10-15 years</t>
  </si>
  <si>
    <t>Repoint mortar to verges</t>
  </si>
  <si>
    <t>Cracked and spalled mortar joints to verge tiles require re-pointing</t>
  </si>
  <si>
    <t>Timber ship-lap boarding</t>
  </si>
  <si>
    <t xml:space="preserve">Timber fascia-boards </t>
  </si>
  <si>
    <t>Roof - drainage</t>
  </si>
  <si>
    <t>PVCu gutters &amp; downpipes</t>
  </si>
  <si>
    <t>uPVC RWG are in acceptable condition with no signs of defect</t>
  </si>
  <si>
    <t>Wall structure</t>
  </si>
  <si>
    <t>Exposed brickwork in good condition without defects</t>
  </si>
  <si>
    <t>Soffits / Fascia's</t>
  </si>
  <si>
    <t>Currently the ceilings are in an acceptable condition, but there may be a necessity to relater the surfaces in the coming years.</t>
  </si>
  <si>
    <t>Currently the walls are in an acceptable condition, but there may be a necessity to relater the surfaces in the coming years.</t>
  </si>
  <si>
    <t>Concrete roof tiles to 
pitched roof - good condition</t>
  </si>
  <si>
    <t>Powder coated aluminium</t>
  </si>
  <si>
    <t>Aluminium double-glazed window units</t>
  </si>
  <si>
    <t>Aluminium double-glazed door units</t>
  </si>
  <si>
    <t>Roofs - flat</t>
  </si>
  <si>
    <t>Recover flat roofs including uplift for cut-to falls insulation</t>
  </si>
  <si>
    <t>Whilst performing reasonably well, the roofs are clearly reaching the end of their shelf life and have experienced failure in recent years.</t>
  </si>
  <si>
    <t>Currently the ceilings are in an acceptable condition, but there may be a necessity to replaster the surfaces in the coming years.</t>
  </si>
  <si>
    <t>Currently the ceilings are in an acceptable condition, but there may be a necessity to replaster this element in the coming years.</t>
  </si>
  <si>
    <t>Currently the walls are in an acceptable condition, but there may be a necessity to replaster the surfaces in the coming years.</t>
  </si>
  <si>
    <t>The vitreous china WHB to each room are in good condition. Due to their low usage they have been given a long estimated lifespan</t>
  </si>
  <si>
    <t>Each lounge  / dining area has plastered walls decorated with emulsion</t>
  </si>
  <si>
    <t>The kitchen has stainless-steel sinks - which is in acceptable condition</t>
  </si>
  <si>
    <t>The Kitchen has vitreous china WHB - which is in acceptable condition</t>
  </si>
  <si>
    <t>The Kitchen has worktop and units (base and wall)</t>
  </si>
  <si>
    <t>Each WC / bathroom has plastered walls decorated with emulsion</t>
  </si>
  <si>
    <t>Currently the vinyl sheet flooring to the Laundry is in good condition, however due to the nature of the room its condition will deteriorate.</t>
  </si>
  <si>
    <t>Whilst the tiles have technically reached the end of their shelf life - it is estimated they have 10 - 15 years life remaining</t>
  </si>
  <si>
    <t>Mineral-felt roof covering</t>
  </si>
  <si>
    <t>Due to the exposed location of the shiplap boarding - it is likely that they will need replacement in 3-5 years</t>
  </si>
  <si>
    <t>Kitchen Store</t>
  </si>
  <si>
    <t>Sub-mains switchgear</t>
  </si>
  <si>
    <t>Distribution Boards</t>
  </si>
  <si>
    <t>Existing Kitchen distribution board Ref EE is obsolete</t>
  </si>
  <si>
    <t>Bedrooms</t>
  </si>
  <si>
    <t>Bedrooms should be provided with an emergency luminaire</t>
  </si>
  <si>
    <t>Install a recessed anti-panic emergency luminaire with a new ket test switch.</t>
  </si>
  <si>
    <t>Luminaires allow ingress of insects</t>
  </si>
  <si>
    <t>install new luminaires</t>
  </si>
  <si>
    <t>Install new LED luminaires to allow for the residents to be able to read and for nursing staff/doctors to be able to carry out medical examinations in the bed rooms.</t>
  </si>
  <si>
    <t>Provision of table lamps in bedrooms</t>
  </si>
  <si>
    <t>Place a table lamp in each bedroom</t>
  </si>
  <si>
    <t>Light switches should be replaced with new switches with colour contrast colour plates  and new dimmer switches for the pendant luminaire should be installed.</t>
  </si>
  <si>
    <t>Replace the existing light switches with new switches.</t>
  </si>
  <si>
    <t>The bedroom smoke detector should be replaced with a new addressable detector with a sounder and a beacon/VAD.</t>
  </si>
  <si>
    <t>Replace the fire alarm system with a new addressable system.</t>
  </si>
  <si>
    <t>Office &amp; communal areas</t>
  </si>
  <si>
    <t>Call Systems</t>
  </si>
  <si>
    <t>Induction Loop</t>
  </si>
  <si>
    <t xml:space="preserve">No hearing loops </t>
  </si>
  <si>
    <t xml:space="preserve">Install hearing loops </t>
  </si>
  <si>
    <t>Corridor</t>
  </si>
  <si>
    <t>all corridor lighting controls should be reviewed and where possible automatic lighting controls should be installed in the corridors.</t>
  </si>
  <si>
    <t>The corridors should be provided with illuminated emergency exit signs and installed at all turns and exits from internal rooms.</t>
  </si>
  <si>
    <t>The existing corridor and amenity area luminaires should be replaced with new LED luminaires to improve energy efficiency.</t>
  </si>
  <si>
    <t>Install new LED luminaires.</t>
  </si>
  <si>
    <t>Throughout</t>
  </si>
  <si>
    <t>protection</t>
  </si>
  <si>
    <t>CCTV</t>
  </si>
  <si>
    <t xml:space="preserve">No CCTV </t>
  </si>
  <si>
    <t>Install CCTV</t>
  </si>
  <si>
    <t>Existing central battery units are coming to the end of useful life</t>
  </si>
  <si>
    <t>Boiler house</t>
  </si>
  <si>
    <t>Dosing Pots</t>
  </si>
  <si>
    <t>No dosing pots installed on heating systems.</t>
  </si>
  <si>
    <t>Dosing pots to be installed on each heating system</t>
  </si>
  <si>
    <t>Pressure relief discharges</t>
  </si>
  <si>
    <t>Many of the various pressure relief discharges do not discharge into tundishes but directly onto the floor. This is a health and safety hazard.</t>
  </si>
  <si>
    <t>All discharges to terminate within a tundish and and connected directly to a drain.</t>
  </si>
  <si>
    <t>Magnetic Filters</t>
  </si>
  <si>
    <t>Newer boilers have been installed on existing old heating systems. Magnetic filters should be installed to protect boilers/pumps</t>
  </si>
  <si>
    <t>Magnetic filters to be installed on each heating system</t>
  </si>
  <si>
    <t xml:space="preserve">Internal </t>
  </si>
  <si>
    <t>Heating Distribution</t>
  </si>
  <si>
    <t>Heating Services Thermal Insulation</t>
  </si>
  <si>
    <t>Install thermal insulation on all heating pipework within boiler houses. All valves to be provided with insulated jackets</t>
  </si>
  <si>
    <t>Kitchen</t>
  </si>
  <si>
    <t>Kitchen Extract Canopies and ventilation system.</t>
  </si>
  <si>
    <t>There are no kitchen extract canopies currently installed within the kitchen and the ventilation system is not to current standards.</t>
  </si>
  <si>
    <t>The kitchen is outdated and not to current standards and a kitchen ventilation system and extract canopy should be installed.</t>
  </si>
  <si>
    <t>Gas</t>
  </si>
  <si>
    <t>Gas Interlock System</t>
  </si>
  <si>
    <t>Install gas interlock system to new ventilation system.</t>
  </si>
  <si>
    <t>Local Extract Fans</t>
  </si>
  <si>
    <t>Extract fan in Bathroom 066 in Cedar Wing appeared to not be working</t>
  </si>
  <si>
    <t>Flue</t>
  </si>
  <si>
    <t>Redundant flues letting in water and boiler flues holes need sealing.</t>
  </si>
  <si>
    <t>Sluice Rooms</t>
  </si>
  <si>
    <t>No extract fans in the sluice rooms.</t>
  </si>
  <si>
    <t>Install a trickle vent fan in the sluice rooms with a PIR to bring the fan up to full speed when a person enters the room.</t>
  </si>
  <si>
    <t>Bedroom Wing Kitchens</t>
  </si>
  <si>
    <t>No extract fans in the bedroom wing internal kitchens.</t>
  </si>
  <si>
    <t>Install a trickle vent fan in the kitchens with a PIR to bring the fan up to full speed when a person enters the room.</t>
  </si>
  <si>
    <t>Heating Distribution Pipework</t>
  </si>
  <si>
    <t>Existing distribution is coming to end of life.</t>
  </si>
  <si>
    <t>Replace existing heating distribution system with a new 2 pipe heating distribution system.</t>
  </si>
  <si>
    <t>Radiators</t>
  </si>
  <si>
    <t>Some of the existing radiators are nearing their end of life and looking tired and outdated.</t>
  </si>
  <si>
    <t>Consideration should be given to replacing the existing radiators with new LST radiators and thermostatic mixing valves to ensure that the heating system can operate correctly and be controllable.</t>
  </si>
  <si>
    <t>Hot and Cold Water Pipework</t>
  </si>
  <si>
    <t>Replace existing  hot and cold water distribution system with a new.</t>
  </si>
  <si>
    <t>Hot Water Plant &amp; Equipment</t>
  </si>
  <si>
    <t>Calorifiers</t>
  </si>
  <si>
    <t>The calorifiers are coming to the end of their life and are no longer  manufactured.</t>
  </si>
  <si>
    <t>We would recommend to look at replacing the existing calorifiers with new more energy efficient models.</t>
  </si>
  <si>
    <t>Replace the existing distribution boards  with modern Schneider Acti9 distribution boards to match the ones already installed in other areas.</t>
  </si>
  <si>
    <t>The existing bedroom pendant luminaire should be provided with a dimmable LED lamp and the general lighting supplemented with additional LED recessed down lighters to provide good light levels</t>
  </si>
  <si>
    <t>The corridor lighting should be provided with a photocell lighting controls to make use of natural daylight.</t>
  </si>
  <si>
    <t>A review of the current exit signage should be carried out and where the signs do not comply with BS5266, new signs should be installed.</t>
  </si>
  <si>
    <t>replace central battery units are coming to the end of useful life</t>
  </si>
  <si>
    <t>Heating pipework within boiler houses has insulation missing or damaged on the  pipework.</t>
  </si>
  <si>
    <t>There is currently no gas interlock with the ventilation system.</t>
  </si>
  <si>
    <t>Check operation of fan and replace extract fan if necessary.</t>
  </si>
  <si>
    <t>Strip out redundant flues and seal roof, seal holes around the boiler flues.</t>
  </si>
  <si>
    <t>Condition rank</t>
  </si>
  <si>
    <t xml:space="preserve">Predicted replacement (£1s) 
</t>
  </si>
  <si>
    <t>15 - 25 years</t>
  </si>
  <si>
    <t>Overall total</t>
  </si>
  <si>
    <t>Priority totals</t>
  </si>
  <si>
    <t>Solid veneer faced FD30 (Single)</t>
  </si>
  <si>
    <t>Replace the vinyl floor covering as part of a cyclical maintenance programme</t>
  </si>
  <si>
    <t>The stainless-steel sinks will need replacing as part of a cyclical maintenance plan</t>
  </si>
  <si>
    <t>The worktop and units (base and wall) will need replacing as part of cyclical maintenance plan</t>
  </si>
  <si>
    <t>Decorations should be included as part of a cyclical maintenance programme.</t>
  </si>
  <si>
    <t>Currently the vitreous china WC is in good condition, however it need upgrading in due course as part of a cyclical maintenance programme</t>
  </si>
  <si>
    <t>The carpets will need to be replaced as part of a cyclical maintenance programme.</t>
  </si>
  <si>
    <t>Sheet vinyl will need replacing as part of a cyclical maintenance programme</t>
  </si>
  <si>
    <t>Currently the carpet sheet floor covering is in good condition, however due to the nature of the rooms their condition will deteriorate. Include as part of as cyclical maintenance plan</t>
  </si>
  <si>
    <t xml:space="preserve">Pressure </t>
  </si>
  <si>
    <t>Beechcroft HOP - 25 Yr Master Cost Plan</t>
  </si>
  <si>
    <r>
      <t xml:space="preserve">Note: </t>
    </r>
    <r>
      <rPr>
        <b/>
        <i/>
        <sz val="10"/>
        <rFont val="Arial"/>
        <family val="2"/>
        <charset val="0"/>
      </rPr>
      <t>All costs to be read in conjunctions with the list of assumptions and clarifications as defined within the report, 
as well as the information detailed within the report wording.</t>
    </r>
  </si>
  <si>
    <r>
      <t>Note:</t>
    </r>
    <r>
      <rPr>
        <b/>
        <i/>
        <sz val="10"/>
        <rFont val="Arial"/>
        <family val="2"/>
        <charset val="0"/>
      </rPr>
      <t xml:space="preserve"> Provisional uplift of 25% for sectional works included. Actual uplift would need to be established on a site by site basis based on the site layout, extent of works required and the practicalities of undertaking that works with minimal disrupion.</t>
    </r>
  </si>
  <si>
    <t>Provisional Uplift for Sectional Works @ 25%</t>
  </si>
  <si>
    <t>1) - Urgent</t>
  </si>
  <si>
    <t>2) - within 2 years</t>
  </si>
  <si>
    <t>3) - 3 to 5 years</t>
  </si>
  <si>
    <t>4) - 5 to 10 years</t>
  </si>
  <si>
    <t>5) - 10 to 15 years</t>
  </si>
  <si>
    <t>6) - 15 to 25 years</t>
  </si>
  <si>
    <t>1-2</t>
  </si>
  <si>
    <t>3-5</t>
  </si>
  <si>
    <t>5-10</t>
  </si>
  <si>
    <t>10-15</t>
  </si>
  <si>
    <t>15-25</t>
  </si>
  <si>
    <t>5-10 years</t>
  </si>
  <si>
    <t>15-25 years</t>
  </si>
  <si>
    <t xml:space="preserve"> Priority 1
2019</t>
  </si>
  <si>
    <t>Priority 2
2019-20</t>
  </si>
  <si>
    <t>Priority 3
2021-24</t>
  </si>
  <si>
    <t>Priority 4
2024-29</t>
  </si>
  <si>
    <t>Priority 5
2029-34</t>
  </si>
  <si>
    <t>Priority 6
2034-44</t>
  </si>
</sst>
</file>

<file path=xl/styles.xml><?xml version="1.0" encoding="utf-8"?>
<styleSheet xmlns:mc="http://schemas.openxmlformats.org/markup-compatibility/2006" xmlns:x14ac="http://schemas.microsoft.com/office/spreadsheetml/2009/9/ac" xmlns="http://schemas.openxmlformats.org/spreadsheetml/2006/main" mc:Ignorable="x14ac">
  <numFmts count="6">
    <numFmt numFmtId="44" formatCode="_-&quot;£&quot;* #,##0.00_-;\-&quot;£&quot;* #,##0.00_-;_-&quot;£&quot;* &quot;-&quot;??_-;_-@_-"/>
    <numFmt numFmtId="43" formatCode="_-* #,##0.00_-;\-* #,##0.00_-;_-* &quot;-&quot;??_-;_-@_-"/>
    <numFmt numFmtId="164" formatCode="0.0"/>
    <numFmt numFmtId="165" formatCode="&quot;£&quot;#,##0.00"/>
    <numFmt numFmtId="166" formatCode="General;General;;@"/>
    <numFmt numFmtId="167" formatCode="_-* #,##0_-;\-* #,##0_-;_-* &quot;-&quot;??_-;_-@_-"/>
  </numFmts>
  <fonts count="21">
    <font>
      <sz val="11"/>
      <color theme="1"/>
      <name val="Calibri"/>
      <family val="2"/>
      <charset val="0"/>
      <scheme val="minor"/>
    </font>
    <font>
      <sz val="10"/>
      <name val="Arial"/>
      <family val="2"/>
      <charset val="0"/>
    </font>
    <font>
      <b/>
      <sz val="10"/>
      <name val="Arial"/>
      <family val="2"/>
      <charset val="0"/>
    </font>
    <font>
      <b/>
      <sz val="11"/>
      <color theme="1"/>
      <name val="Calibri"/>
      <family val="2"/>
      <charset val="0"/>
      <scheme val="minor"/>
    </font>
    <font>
      <sz val="11"/>
      <color theme="1"/>
      <name val="Calibri"/>
      <family val="2"/>
      <charset val="0"/>
      <scheme val="minor"/>
    </font>
    <font>
      <b/>
      <sz val="12"/>
      <color theme="1"/>
      <name val="Calibri"/>
      <family val="2"/>
      <charset val="0"/>
      <scheme val="minor"/>
    </font>
    <font>
      <sz val="10"/>
      <color theme="1"/>
      <name val="Arial"/>
      <family val="2"/>
      <charset val="0"/>
    </font>
    <font>
      <sz val="11"/>
      <color rgb="FF000000"/>
      <name val="Calibri"/>
      <family val="2"/>
      <charset val="204"/>
    </font>
    <font>
      <u val="single"/>
      <sz val="11"/>
      <color theme="10"/>
      <name val="Calibri"/>
      <family val="2"/>
      <charset val="0"/>
      <scheme val="minor"/>
    </font>
    <font>
      <sz val="11"/>
      <name val="Calibri"/>
      <family val="2"/>
      <charset val="0"/>
      <scheme val="minor"/>
    </font>
    <font>
      <b/>
      <sz val="12"/>
      <name val="Arial"/>
      <family val="2"/>
      <charset val="0"/>
    </font>
    <font>
      <sz val="12"/>
      <color theme="1"/>
      <name val="Calibri"/>
      <family val="2"/>
      <charset val="0"/>
      <scheme val="minor"/>
    </font>
    <font>
      <b/>
      <sz val="11"/>
      <name val="Calibri"/>
      <family val="2"/>
      <charset val="0"/>
      <scheme val="minor"/>
    </font>
    <font>
      <sz val="12"/>
      <name val="Calibri"/>
      <family val="2"/>
      <charset val="0"/>
      <scheme val="minor"/>
    </font>
    <font>
      <sz val="10"/>
      <color theme="1"/>
      <name val="Calibri"/>
      <family val="2"/>
      <charset val="0"/>
      <scheme val="minor"/>
    </font>
    <font>
      <sz val="10"/>
      <name val="MS Sans Serif"/>
      <family val="2"/>
      <charset val="0"/>
    </font>
    <font>
      <b/>
      <sz val="10"/>
      <color theme="1"/>
      <name val="Arial"/>
      <family val="2"/>
      <charset val="0"/>
    </font>
    <font>
      <sz val="10"/>
      <color rgb="FF004494"/>
      <name val="FandG Display Bank Gothic"/>
      <charset val="0"/>
    </font>
    <font>
      <b/>
      <sz val="10"/>
      <color rgb="FF004494"/>
      <name val="FandG Display Bank Gothic"/>
      <charset val="0"/>
    </font>
    <font>
      <b/>
      <i/>
      <sz val="10"/>
      <name val="Arial"/>
      <family val="2"/>
      <charset val="0"/>
    </font>
    <font>
      <b/>
      <sz val="11"/>
      <color theme="1"/>
      <name val="Arial"/>
      <family val="2"/>
      <charset val="0"/>
    </font>
  </fonts>
  <fills count="22">
    <fill>
      <patternFill patternType="none">
        <fgColor indexed="64"/>
        <bgColor indexed="65"/>
      </patternFill>
    </fill>
    <fill>
      <patternFill patternType="gray125">
        <fgColor indexed="64"/>
        <bgColor indexed="65"/>
      </patternFill>
    </fill>
    <fill>
      <patternFill patternType="solid">
        <fgColor rgb="FF99CCFF"/>
        <bgColor indexed="64"/>
      </patternFill>
    </fill>
    <fill>
      <patternFill patternType="solid">
        <fgColor indexed="10"/>
        <bgColor indexed="64"/>
      </patternFill>
    </fill>
    <fill>
      <patternFill patternType="solid">
        <fgColor indexed="17"/>
        <bgColor indexed="64"/>
      </patternFill>
    </fill>
    <fill>
      <patternFill patternType="solid">
        <fgColor indexed="40"/>
        <bgColor indexed="64"/>
      </patternFill>
    </fill>
    <fill>
      <patternFill patternType="solid">
        <fgColor indexed="13"/>
        <bgColor indexed="64"/>
      </patternFill>
    </fill>
    <fill>
      <patternFill patternType="solid">
        <fgColor rgb="FF00B0F0"/>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theme="0" tint="-0.0499893185216834"/>
        <bgColor indexed="64"/>
      </patternFill>
    </fill>
    <fill>
      <patternFill patternType="solid">
        <fgColor theme="0"/>
        <bgColor indexed="64"/>
      </patternFill>
    </fill>
    <fill>
      <patternFill patternType="solid">
        <fgColor rgb="FFFF0000"/>
        <bgColor indexed="64"/>
      </patternFill>
    </fill>
    <fill>
      <patternFill patternType="solid">
        <fgColor indexed="43"/>
        <bgColor indexed="64"/>
      </patternFill>
    </fill>
    <fill>
      <patternFill patternType="solid">
        <fgColor theme="9" tint="0.59999389629810485"/>
        <bgColor indexed="64"/>
      </patternFill>
    </fill>
    <fill>
      <patternFill patternType="solid">
        <fgColor rgb="FFFFFF99"/>
        <bgColor indexed="64"/>
      </patternFill>
    </fill>
    <fill>
      <patternFill patternType="solid">
        <fgColor indexed="53"/>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0" tint="-0.14999847407452621"/>
        <bgColor indexed="64"/>
      </patternFill>
    </fill>
  </fills>
  <borders count="56">
    <border>
      <left/>
      <right/>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diagonal/>
    </border>
    <border>
      <left style="thin">
        <color indexed="64"/>
      </left>
      <right style="thin">
        <color indexed="64"/>
      </right>
      <top/>
      <bottom style="dotted">
        <color indexed="64"/>
      </bottom>
      <diagonal/>
    </border>
    <border>
      <left/>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bottom style="thin">
        <color indexed="64"/>
      </bottom>
      <diagonal/>
    </border>
    <border>
      <left style="thin">
        <color indexed="64"/>
      </left>
      <right/>
      <top/>
      <bottom/>
      <diagonal/>
    </border>
    <border>
      <left style="medium">
        <color indexed="64"/>
      </left>
      <right style="thin">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s>
  <cellStyleXfs count="396">
    <xf numFmtId="0" fontId="0" fillId="0" borderId="0"/>
    <xf numFmtId="0" fontId="1" fillId="0" borderId="0"/>
    <xf numFmtId="0" fontId="1" fillId="0" borderId="0"/>
    <xf numFmtId="44" fontId="0" fillId="0" borderId="0" applyAlignment="0" applyBorder="0" applyFont="0" applyProtection="0"/>
    <xf numFmtId="0" fontId="6" fillId="0" borderId="0"/>
    <xf numFmtId="0" fontId="1" fillId="0" borderId="0"/>
    <xf numFmtId="0" fontId="6" fillId="0" borderId="0"/>
    <xf numFmtId="0" fontId="1" fillId="0" borderId="0"/>
    <xf numFmtId="0" fontId="1" fillId="0" borderId="0"/>
    <xf numFmtId="44" fontId="0" fillId="0" borderId="0" applyAlignment="0" applyBorder="0" applyFont="0" applyProtection="0"/>
    <xf numFmtId="0" fontId="1" fillId="0" borderId="0">
      <alignment wrapText="1"/>
    </xf>
    <xf numFmtId="0" fontId="7" fillId="0" borderId="0"/>
    <xf numFmtId="0" fontId="8" fillId="0" borderId="0" applyAlignment="0" applyBorder="0" applyNumberFormat="0" applyProtection="0"/>
    <xf numFmtId="44" fontId="0" fillId="0" borderId="0" applyAlignment="0" applyBorder="0" applyFont="0" applyProtection="0"/>
    <xf numFmtId="44" fontId="0" fillId="0" borderId="0" applyAlignment="0" applyBorder="0" applyFont="0" applyProtection="0"/>
    <xf numFmtId="0" fontId="1" fillId="0" borderId="0"/>
    <xf numFmtId="0" fontId="1" fillId="0" borderId="0"/>
    <xf numFmtId="0" fontId="1" fillId="0" borderId="0"/>
    <xf numFmtId="44" fontId="0" fillId="0" borderId="0" applyAlignment="0" applyBorder="0" applyFont="0" applyProtection="0"/>
    <xf numFmtId="44" fontId="0" fillId="0" borderId="0" applyAlignment="0" applyBorder="0" applyFont="0" applyProtection="0"/>
    <xf numFmtId="44" fontId="0" fillId="0" borderId="0" applyAlignment="0" applyBorder="0" applyFont="0" applyProtection="0"/>
    <xf numFmtId="44" fontId="0" fillId="0" borderId="0" applyAlignment="0" applyBorder="0" applyFont="0" applyProtection="0"/>
  </cellStyleXfs>
  <cellXfs>
    <xf numFmtId="0" fontId="0" fillId="0" borderId="0" xfId="0"/>
    <xf numFmtId="44" fontId="5" fillId="0" borderId="1" xfId="3" applyAlignment="1" applyBorder="1" applyFont="1" applyNumberFormat="1" applyFill="1">
      <alignment horizontal="center" vertical="center" wrapText="1"/>
    </xf>
    <xf numFmtId="0" fontId="0" fillId="0" borderId="0" xfId="0" applyAlignment="1">
      <alignment wrapText="1"/>
    </xf>
    <xf numFmtId="165" fontId="0" fillId="0" borderId="0" xfId="0" applyAlignment="1" applyNumberFormat="1">
      <alignment wrapText="1"/>
    </xf>
    <xf numFmtId="0" fontId="0" fillId="0" borderId="0" xfId="0" applyAlignment="1">
      <alignment horizontal="center"/>
    </xf>
    <xf numFmtId="165" fontId="0" fillId="0" borderId="0" xfId="0" applyAlignment="1" applyNumberFormat="1">
      <alignment horizontal="center"/>
    </xf>
    <xf numFmtId="165" fontId="5" fillId="0" borderId="2" xfId="3" applyAlignment="1" applyBorder="1" applyFont="1" applyNumberFormat="1" applyFill="1">
      <alignment horizontal="center" vertical="center" wrapText="1"/>
    </xf>
    <xf numFmtId="0" fontId="1" fillId="2" borderId="3" xfId="0" applyAlignment="1" applyBorder="1" applyFont="1" applyFill="1">
      <alignment wrapText="1"/>
    </xf>
    <xf numFmtId="0" fontId="6" fillId="3" borderId="2" xfId="0" applyBorder="1" applyFont="1" applyFill="1" quotePrefix="1"/>
    <xf numFmtId="0" fontId="8" fillId="0" borderId="0" xfId="12" applyFont="1"/>
    <xf numFmtId="0" fontId="0" fillId="0" borderId="0" xfId="0" applyAlignment="1">
      <alignment horizontal="center" vertical="center"/>
    </xf>
    <xf numFmtId="165" fontId="0" fillId="0" borderId="2" xfId="0" applyAlignment="1" applyBorder="1" applyNumberFormat="1">
      <alignment horizontal="center" vertical="center"/>
    </xf>
    <xf numFmtId="0" fontId="0" fillId="0" borderId="2" xfId="0" applyAlignment="1" applyBorder="1">
      <alignment horizontal="left" vertical="center" wrapText="1"/>
    </xf>
    <xf numFmtId="0" fontId="0" fillId="0" borderId="2" xfId="0" applyAlignment="1" applyBorder="1" applyFill="1">
      <alignment horizontal="left" vertical="center" wrapText="1"/>
    </xf>
    <xf numFmtId="0" fontId="3" fillId="0" borderId="2" xfId="0" applyAlignment="1" applyBorder="1" applyFont="1" applyFill="1">
      <alignment horizontal="center" vertical="center"/>
    </xf>
    <xf numFmtId="0" fontId="0" fillId="0" borderId="4" xfId="0" applyAlignment="1" applyBorder="1" applyFill="1">
      <alignment horizontal="center" vertical="center"/>
    </xf>
    <xf numFmtId="0" fontId="3" fillId="0" borderId="5" xfId="0" applyAlignment="1" applyBorder="1" applyFont="1" applyFill="1">
      <alignment horizontal="center" vertical="center"/>
    </xf>
    <xf numFmtId="0" fontId="0" fillId="0" borderId="6" xfId="0" applyBorder="1"/>
    <xf numFmtId="0" fontId="0" fillId="0" borderId="7" xfId="0" applyAlignment="1" applyBorder="1">
      <alignment horizontal="center" vertical="center"/>
    </xf>
    <xf numFmtId="0" fontId="3" fillId="0" borderId="2" xfId="0" applyAlignment="1" applyBorder="1" applyFont="1">
      <alignment horizontal="center" vertical="center"/>
    </xf>
    <xf numFmtId="0" fontId="3" fillId="0" borderId="8" xfId="0" applyAlignment="1" applyBorder="1" applyFont="1" applyFill="1">
      <alignment horizontal="center" vertical="center"/>
    </xf>
    <xf numFmtId="0" fontId="3" fillId="0" borderId="9" xfId="0" applyAlignment="1" applyBorder="1" applyFont="1" applyFill="1">
      <alignment horizontal="center" vertical="center"/>
    </xf>
    <xf numFmtId="0" fontId="5" fillId="0" borderId="10" xfId="0" applyAlignment="1" applyBorder="1" applyFont="1">
      <alignment horizontal="center" vertical="center" wrapText="1"/>
    </xf>
    <xf numFmtId="0" fontId="5" fillId="0" borderId="1" xfId="0" applyAlignment="1" applyBorder="1" applyFont="1">
      <alignment horizontal="center" vertical="center" wrapText="1"/>
    </xf>
    <xf numFmtId="1" fontId="5" fillId="0" borderId="1" xfId="0" applyAlignment="1" applyBorder="1" applyFont="1" applyNumberFormat="1">
      <alignment horizontal="center" vertical="center" wrapText="1"/>
    </xf>
    <xf numFmtId="0" fontId="5" fillId="0" borderId="11" xfId="0" applyAlignment="1" applyBorder="1" applyFont="1" applyFill="1">
      <alignment horizontal="center" vertical="center" wrapText="1"/>
    </xf>
    <xf numFmtId="0" fontId="3" fillId="0" borderId="3" xfId="0" applyAlignment="1" applyBorder="1" applyFont="1" applyFill="1">
      <alignment horizontal="center" vertical="center"/>
    </xf>
    <xf numFmtId="0" fontId="0" fillId="0" borderId="12" xfId="0" applyAlignment="1" applyBorder="1">
      <alignment horizontal="center" vertical="center"/>
    </xf>
    <xf numFmtId="0" fontId="0" fillId="0" borderId="13" xfId="0" applyAlignment="1" applyBorder="1" applyFill="1">
      <alignment horizontal="center" vertical="center"/>
    </xf>
    <xf numFmtId="0" fontId="3" fillId="0" borderId="13" xfId="0" applyAlignment="1" applyBorder="1" applyFont="1" applyFill="1">
      <alignment horizontal="center" vertical="center"/>
    </xf>
    <xf numFmtId="0" fontId="0" fillId="0" borderId="14" xfId="0" applyAlignment="1" applyBorder="1">
      <alignment horizontal="center" vertical="center"/>
    </xf>
    <xf numFmtId="0" fontId="0" fillId="0" borderId="0" xfId="0" applyAlignment="1">
      <alignment horizontal="center" vertical="center" wrapText="1"/>
    </xf>
    <xf numFmtId="0" fontId="0" fillId="0" borderId="2" xfId="0" applyAlignment="1" applyBorder="1">
      <alignment horizontal="center" vertical="center" wrapText="1"/>
    </xf>
    <xf numFmtId="0" fontId="0" fillId="0" borderId="2" xfId="0" applyAlignment="1" applyBorder="1">
      <alignment wrapText="1"/>
    </xf>
    <xf numFmtId="165" fontId="0" fillId="0" borderId="0" xfId="0" applyAlignment="1" applyNumberFormat="1">
      <alignment horizontal="center" vertical="center"/>
    </xf>
    <xf numFmtId="0" fontId="0" fillId="0" borderId="2" xfId="0" applyAlignment="1" applyBorder="1">
      <alignment horizontal="center" vertical="center"/>
    </xf>
    <xf numFmtId="0" fontId="0" fillId="0" borderId="2" xfId="0" applyAlignment="1" applyBorder="1" applyFill="1">
      <alignment horizontal="center" vertical="center"/>
    </xf>
    <xf numFmtId="0" fontId="0" fillId="0" borderId="4" xfId="0" applyAlignment="1" applyBorder="1">
      <alignment horizontal="center" vertical="center"/>
    </xf>
    <xf numFmtId="0" fontId="0" fillId="0" borderId="15" xfId="0" applyAlignment="1" applyBorder="1">
      <alignment horizontal="center" vertical="center"/>
    </xf>
    <xf numFmtId="0" fontId="0" fillId="0" borderId="16" xfId="0" applyAlignment="1" applyBorder="1">
      <alignment horizontal="center" vertical="center"/>
    </xf>
    <xf numFmtId="0" fontId="5" fillId="0" borderId="2" xfId="0" applyAlignment="1" applyBorder="1" applyFont="1">
      <alignment horizontal="center" vertical="center" wrapText="1"/>
    </xf>
    <xf numFmtId="1" fontId="5" fillId="0" borderId="2" xfId="0" applyAlignment="1" applyBorder="1" applyFont="1" applyNumberFormat="1">
      <alignment horizontal="center" vertical="center" wrapText="1"/>
    </xf>
    <xf numFmtId="0" fontId="5" fillId="0" borderId="2" xfId="0" applyAlignment="1" applyBorder="1" applyFont="1" applyFill="1">
      <alignment horizontal="center" vertical="center" wrapText="1"/>
    </xf>
    <xf numFmtId="0" fontId="0" fillId="0" borderId="2" xfId="0" applyAlignment="1" applyBorder="1" applyFill="1">
      <alignment wrapText="1"/>
    </xf>
    <xf numFmtId="165" fontId="0" fillId="0" borderId="2" xfId="0" applyAlignment="1" applyBorder="1" applyNumberFormat="1" applyFill="1">
      <alignment horizontal="center" vertical="center"/>
    </xf>
    <xf numFmtId="0" fontId="0" fillId="0" borderId="8" xfId="0" applyAlignment="1" applyBorder="1" applyFill="1">
      <alignment horizontal="center" vertical="center" wrapText="1"/>
    </xf>
    <xf numFmtId="0" fontId="0" fillId="0" borderId="2" xfId="0" applyAlignment="1" applyBorder="1" applyFill="1">
      <alignment horizontal="center" vertical="center" wrapText="1"/>
    </xf>
    <xf numFmtId="0" fontId="0" fillId="0" borderId="5" xfId="0" applyAlignment="1" applyBorder="1" applyFill="1">
      <alignment horizontal="center" vertical="center" wrapText="1"/>
    </xf>
    <xf numFmtId="0" fontId="0" fillId="0" borderId="0" xfId="0" applyFill="1"/>
    <xf numFmtId="0" fontId="10" fillId="4" borderId="2" xfId="1" applyAlignment="1" applyBorder="1" applyFont="1" applyFill="1">
      <alignment horizontal="center" vertical="center"/>
    </xf>
    <xf numFmtId="0" fontId="1" fillId="0" borderId="0" xfId="1" applyBorder="1" applyFont="1"/>
    <xf numFmtId="0" fontId="10" fillId="5" borderId="2" xfId="1" applyAlignment="1" applyBorder="1" applyFont="1" applyFill="1">
      <alignment horizontal="center" vertical="center"/>
    </xf>
    <xf numFmtId="0" fontId="10" fillId="6" borderId="2" xfId="1" applyAlignment="1" applyBorder="1" applyFont="1" applyFill="1">
      <alignment horizontal="center" vertical="center"/>
    </xf>
    <xf numFmtId="0" fontId="10" fillId="3" borderId="2" xfId="1" applyAlignment="1" applyBorder="1" applyFont="1" applyFill="1">
      <alignment horizontal="center" vertical="center"/>
    </xf>
    <xf numFmtId="0" fontId="0" fillId="0" borderId="0" xfId="0" applyBorder="1" applyFill="1"/>
    <xf numFmtId="165" fontId="2" fillId="7" borderId="2" xfId="2" applyAlignment="1" applyBorder="1" applyFont="1" applyNumberFormat="1" applyFill="1">
      <alignment horizontal="center" vertical="center"/>
    </xf>
    <xf numFmtId="0" fontId="5" fillId="0" borderId="17" xfId="0" applyAlignment="1" applyBorder="1" applyFont="1" applyFill="1">
      <alignment horizontal="center" wrapText="1"/>
    </xf>
    <xf numFmtId="1" fontId="5" fillId="0" borderId="17" xfId="0" applyAlignment="1" applyBorder="1" applyFont="1" applyNumberFormat="1" applyFill="1">
      <alignment horizontal="center" wrapText="1"/>
    </xf>
    <xf numFmtId="0" fontId="5" fillId="0" borderId="17" xfId="0" applyAlignment="1" applyBorder="1" applyFont="1" applyFill="1">
      <alignment horizontal="center" vertical="center" wrapText="1"/>
    </xf>
    <xf numFmtId="0" fontId="5" fillId="0" borderId="18" xfId="0" applyAlignment="1" applyBorder="1" applyFont="1" applyFill="1">
      <alignment horizontal="center" wrapText="1"/>
    </xf>
    <xf numFmtId="44" fontId="5" fillId="0" borderId="17" xfId="3" applyAlignment="1" applyBorder="1" applyFont="1" applyNumberFormat="1" applyFill="1">
      <alignment horizontal="center" wrapText="1"/>
    </xf>
    <xf numFmtId="0" fontId="3" fillId="0" borderId="18" xfId="0" applyAlignment="1" applyBorder="1" applyFont="1" applyFill="1">
      <alignment horizontal="center" vertical="center"/>
    </xf>
    <xf numFmtId="0" fontId="3" fillId="0" borderId="19" xfId="0" applyAlignment="1" applyBorder="1" applyFont="1" applyFill="1">
      <alignment horizontal="center" vertical="center"/>
    </xf>
    <xf numFmtId="0" fontId="3" fillId="0" borderId="20" xfId="0" applyAlignment="1" applyBorder="1" applyFont="1" applyFill="1">
      <alignment horizontal="center" vertical="center"/>
    </xf>
    <xf numFmtId="0" fontId="0" fillId="0" borderId="0" xfId="0" applyAlignment="1" applyBorder="1" applyFill="1"/>
    <xf numFmtId="0" fontId="5" fillId="0" borderId="0" xfId="0" applyAlignment="1" applyBorder="1" applyFont="1" applyFill="1">
      <alignment horizontal="center" vertical="center"/>
    </xf>
    <xf numFmtId="1" fontId="0" fillId="0" borderId="0" xfId="0" applyAlignment="1" applyBorder="1" applyNumberFormat="1" applyFill="1"/>
    <xf numFmtId="0" fontId="11" fillId="0" borderId="0" xfId="0" applyAlignment="1" applyBorder="1" applyFont="1" applyFill="1">
      <alignment vertical="center" wrapText="1"/>
    </xf>
    <xf numFmtId="0" fontId="11" fillId="0" borderId="0" xfId="0" applyAlignment="1" applyBorder="1" applyFont="1" applyFill="1">
      <alignment horizontal="center" vertical="center" wrapText="1"/>
    </xf>
    <xf numFmtId="0" fontId="0" fillId="0" borderId="0" xfId="0" applyAlignment="1" applyBorder="1" applyFill="1">
      <alignment horizontal="center"/>
    </xf>
    <xf numFmtId="44" fontId="0" fillId="0" borderId="0" xfId="3" applyFont="1" applyNumberFormat="1" applyFill="1"/>
    <xf numFmtId="1" fontId="0" fillId="0" borderId="0" xfId="0" applyNumberFormat="1" applyFill="1"/>
    <xf numFmtId="0" fontId="0" fillId="0" borderId="0" xfId="0" applyAlignment="1" applyFill="1">
      <alignment horizontal="center" vertical="center"/>
    </xf>
    <xf numFmtId="0" fontId="0" fillId="0" borderId="0" xfId="0" applyAlignment="1" applyFill="1">
      <alignment horizontal="center"/>
    </xf>
    <xf numFmtId="0" fontId="12" fillId="0" borderId="18" xfId="0" applyAlignment="1" applyBorder="1" applyFont="1" applyFill="1">
      <alignment horizontal="center" vertical="center"/>
    </xf>
    <xf numFmtId="0" fontId="13" fillId="0" borderId="21" xfId="0" applyAlignment="1" applyBorder="1" applyFont="1" applyFill="1">
      <alignment vertical="center" wrapText="1"/>
    </xf>
    <xf numFmtId="0" fontId="13" fillId="0" borderId="22" xfId="0" applyAlignment="1" applyBorder="1" applyFont="1" applyFill="1">
      <alignment horizontal="center" vertical="center" wrapText="1"/>
    </xf>
    <xf numFmtId="0" fontId="9" fillId="0" borderId="8" xfId="0" applyAlignment="1" applyBorder="1" applyFont="1" applyFill="1">
      <alignment horizontal="center"/>
    </xf>
    <xf numFmtId="44" fontId="9" fillId="0" borderId="8" xfId="3" applyBorder="1" applyFont="1" applyNumberFormat="1" applyFill="1"/>
    <xf numFmtId="0" fontId="9" fillId="0" borderId="16" xfId="0" applyBorder="1" applyFont="1" applyFill="1"/>
    <xf numFmtId="0" fontId="12" fillId="0" borderId="19" xfId="0" applyAlignment="1" applyBorder="1" applyFont="1" applyFill="1">
      <alignment horizontal="center" vertical="center"/>
    </xf>
    <xf numFmtId="0" fontId="13" fillId="0" borderId="23" xfId="0" applyAlignment="1" applyBorder="1" applyFont="1" applyFill="1">
      <alignment vertical="center" wrapText="1"/>
    </xf>
    <xf numFmtId="0" fontId="13" fillId="0" borderId="24" xfId="0" applyAlignment="1" applyBorder="1" applyFont="1" applyFill="1">
      <alignment horizontal="center" vertical="center" wrapText="1"/>
    </xf>
    <xf numFmtId="0" fontId="9" fillId="0" borderId="2" xfId="0" applyAlignment="1" applyBorder="1" applyFont="1" applyFill="1">
      <alignment horizontal="center"/>
    </xf>
    <xf numFmtId="44" fontId="9" fillId="0" borderId="2" xfId="3" applyBorder="1" applyFont="1" applyNumberFormat="1" applyFill="1"/>
    <xf numFmtId="0" fontId="9" fillId="0" borderId="4" xfId="0" applyBorder="1" applyFont="1" applyFill="1"/>
    <xf numFmtId="0" fontId="13" fillId="0" borderId="25" xfId="0" applyAlignment="1" applyBorder="1" applyFont="1" applyFill="1">
      <alignment vertical="center" wrapText="1"/>
    </xf>
    <xf numFmtId="0" fontId="13" fillId="0" borderId="26" xfId="0" applyAlignment="1" applyBorder="1" applyFont="1" applyFill="1">
      <alignment horizontal="center" vertical="center" wrapText="1"/>
    </xf>
    <xf numFmtId="0" fontId="9" fillId="0" borderId="5" xfId="0" applyAlignment="1" applyBorder="1" applyFont="1" applyFill="1">
      <alignment horizontal="center"/>
    </xf>
    <xf numFmtId="44" fontId="9" fillId="0" borderId="5" xfId="3" applyBorder="1" applyFont="1" applyNumberFormat="1" applyFill="1"/>
    <xf numFmtId="0" fontId="9" fillId="0" borderId="15" xfId="0" applyBorder="1" applyFont="1" applyFill="1"/>
    <xf numFmtId="0" fontId="13" fillId="0" borderId="27" xfId="0" applyAlignment="1" applyBorder="1" applyFont="1" applyFill="1">
      <alignment vertical="center" wrapText="1"/>
    </xf>
    <xf numFmtId="0" fontId="13" fillId="0" borderId="28" xfId="0" applyAlignment="1" applyBorder="1" applyFont="1" applyFill="1">
      <alignment horizontal="center" vertical="center" wrapText="1"/>
    </xf>
    <xf numFmtId="0" fontId="9" fillId="0" borderId="9" xfId="0" applyAlignment="1" applyBorder="1" applyFont="1" applyFill="1">
      <alignment horizontal="center"/>
    </xf>
    <xf numFmtId="44" fontId="9" fillId="0" borderId="9" xfId="3" applyBorder="1" applyFont="1" applyNumberFormat="1" applyFill="1"/>
    <xf numFmtId="0" fontId="9" fillId="0" borderId="7" xfId="0" applyBorder="1" applyFont="1" applyFill="1"/>
    <xf numFmtId="0" fontId="12" fillId="0" borderId="20" xfId="0" applyAlignment="1" applyBorder="1" applyFont="1" applyFill="1">
      <alignment horizontal="center" vertical="center"/>
    </xf>
    <xf numFmtId="0" fontId="13" fillId="0" borderId="29" xfId="0" applyAlignment="1" applyBorder="1" applyFont="1" applyFill="1">
      <alignment vertical="center" wrapText="1"/>
    </xf>
    <xf numFmtId="0" fontId="13" fillId="0" borderId="30" xfId="0" applyAlignment="1" applyBorder="1" applyFont="1" applyFill="1">
      <alignment vertical="center" wrapText="1"/>
    </xf>
    <xf numFmtId="0" fontId="13" fillId="0" borderId="31" xfId="0" applyAlignment="1" applyBorder="1" applyFont="1" applyFill="1">
      <alignment vertical="center" wrapText="1"/>
    </xf>
    <xf numFmtId="0" fontId="13" fillId="0" borderId="2" xfId="0" applyAlignment="1" applyBorder="1" applyFont="1" applyFill="1">
      <alignment horizontal="center" vertical="center" wrapText="1"/>
    </xf>
    <xf numFmtId="0" fontId="13" fillId="0" borderId="32" xfId="0" applyAlignment="1" applyBorder="1" applyFont="1" applyFill="1">
      <alignment horizontal="center" vertical="center" wrapText="1"/>
    </xf>
    <xf numFmtId="0" fontId="13" fillId="0" borderId="0" xfId="0" applyAlignment="1" applyBorder="1" applyFont="1" applyFill="1">
      <alignment horizontal="center" vertical="center" wrapText="1"/>
    </xf>
    <xf numFmtId="0" fontId="13" fillId="0" borderId="33" xfId="0" applyAlignment="1" applyBorder="1" applyFont="1" applyFill="1">
      <alignment vertical="center" wrapText="1"/>
    </xf>
    <xf numFmtId="0" fontId="13" fillId="0" borderId="0" xfId="0" applyAlignment="1" applyBorder="1" applyFont="1" applyFill="1">
      <alignment vertical="center" wrapText="1"/>
    </xf>
    <xf numFmtId="0" fontId="0" fillId="8" borderId="2" xfId="0" applyAlignment="1" applyBorder="1" applyFill="1">
      <alignment horizontal="center" vertical="center"/>
    </xf>
    <xf numFmtId="0" fontId="10" fillId="4" borderId="0" xfId="1" applyAlignment="1" applyBorder="1" applyFont="1" applyFill="1">
      <alignment horizontal="center" vertical="center"/>
    </xf>
    <xf numFmtId="0" fontId="10" fillId="5" borderId="0" xfId="1" applyAlignment="1" applyBorder="1" applyFont="1" applyFill="1">
      <alignment horizontal="center" vertical="center"/>
    </xf>
    <xf numFmtId="0" fontId="10" fillId="6" borderId="0" xfId="1" applyAlignment="1" applyBorder="1" applyFont="1" applyFill="1">
      <alignment horizontal="center" vertical="center"/>
    </xf>
    <xf numFmtId="0" fontId="10" fillId="3" borderId="0" xfId="1" applyAlignment="1" applyBorder="1" applyFont="1" applyFill="1">
      <alignment horizontal="center" vertical="center"/>
    </xf>
    <xf numFmtId="0" fontId="0" fillId="0" borderId="13" xfId="0" applyAlignment="1" applyBorder="1" applyFill="1">
      <alignment horizontal="center" vertical="center" wrapText="1"/>
    </xf>
    <xf numFmtId="0" fontId="3" fillId="0" borderId="34" xfId="0" applyAlignment="1" applyBorder="1" applyFont="1">
      <alignment horizontal="center" vertical="center"/>
    </xf>
    <xf numFmtId="0" fontId="0" fillId="0" borderId="13" xfId="0" applyAlignment="1" applyBorder="1">
      <alignment horizontal="center" vertical="center"/>
    </xf>
    <xf numFmtId="0" fontId="3" fillId="0" borderId="9" xfId="0" applyAlignment="1" applyBorder="1" applyFont="1">
      <alignment horizontal="center" vertical="center"/>
    </xf>
    <xf numFmtId="0" fontId="0" fillId="0" borderId="9" xfId="0" applyAlignment="1" applyBorder="1">
      <alignment horizontal="center" vertical="center"/>
    </xf>
    <xf numFmtId="0" fontId="0" fillId="0" borderId="3" xfId="0" applyAlignment="1" applyBorder="1">
      <alignment horizontal="center" vertical="center"/>
    </xf>
    <xf numFmtId="0" fontId="0" fillId="0" borderId="13" xfId="0" applyAlignment="1" applyBorder="1">
      <alignment horizontal="center" vertical="center" wrapText="1"/>
    </xf>
    <xf numFmtId="0" fontId="0" fillId="0" borderId="8" xfId="0" applyAlignment="1" applyBorder="1">
      <alignment horizontal="center" vertical="center" wrapText="1"/>
    </xf>
    <xf numFmtId="0" fontId="3" fillId="0" borderId="8" xfId="0" applyAlignment="1" applyBorder="1" applyFont="1">
      <alignment horizontal="center" vertical="center"/>
    </xf>
    <xf numFmtId="0" fontId="0" fillId="0" borderId="8" xfId="0" applyAlignment="1" applyBorder="1">
      <alignment horizontal="center" vertical="center"/>
    </xf>
    <xf numFmtId="0" fontId="0" fillId="0" borderId="9" xfId="0" applyAlignment="1" applyBorder="1" applyFill="1">
      <alignment horizontal="center" vertical="center"/>
    </xf>
    <xf numFmtId="0" fontId="3" fillId="0" borderId="9" xfId="0" applyAlignment="1" applyBorder="1" applyFont="1">
      <alignment horizontal="center" vertical="center" wrapText="1"/>
    </xf>
    <xf numFmtId="0" fontId="3" fillId="0" borderId="0" xfId="0" applyAlignment="1" applyFont="1">
      <alignment horizontal="center" vertical="center"/>
    </xf>
    <xf numFmtId="0" fontId="0" fillId="0" borderId="5" xfId="0" applyAlignment="1" applyBorder="1">
      <alignment horizontal="center" vertical="center"/>
    </xf>
    <xf numFmtId="0" fontId="3" fillId="0" borderId="5" xfId="0" applyAlignment="1" applyBorder="1" applyFont="1">
      <alignment horizontal="center" vertical="center"/>
    </xf>
    <xf numFmtId="0" fontId="0" fillId="0" borderId="8" xfId="0" applyAlignment="1" applyBorder="1" applyFill="1">
      <alignment horizontal="center" vertical="center"/>
    </xf>
    <xf numFmtId="0" fontId="0" fillId="0" borderId="5" xfId="0" applyAlignment="1" applyBorder="1" applyFill="1">
      <alignment horizontal="center" vertical="center"/>
    </xf>
    <xf numFmtId="0" fontId="0" fillId="0" borderId="3" xfId="0" applyAlignment="1" applyBorder="1" applyFill="1">
      <alignment horizontal="center" vertical="center"/>
    </xf>
    <xf numFmtId="0" fontId="3" fillId="0" borderId="13" xfId="0" applyAlignment="1" applyBorder="1" applyFont="1">
      <alignment horizontal="center" vertical="center"/>
    </xf>
    <xf numFmtId="0" fontId="0" fillId="0" borderId="9" xfId="0" applyAlignment="1" applyBorder="1" applyFill="1">
      <alignment horizontal="center" vertical="center" wrapText="1"/>
    </xf>
    <xf numFmtId="0" fontId="0" fillId="0" borderId="3" xfId="0" applyAlignment="1" applyBorder="1" applyFill="1">
      <alignment horizontal="center" vertical="center" wrapText="1"/>
    </xf>
    <xf numFmtId="0" fontId="0" fillId="0" borderId="0" xfId="0" applyAlignment="1">
      <alignment horizontal="left"/>
    </xf>
    <xf numFmtId="0" fontId="0" fillId="0" borderId="0" xfId="0" applyAlignment="1">
      <alignment horizontal="left" indent="1"/>
    </xf>
    <xf numFmtId="0" fontId="0" fillId="0" borderId="0" xfId="0" applyNumberFormat="1"/>
    <xf numFmtId="0" fontId="0" fillId="0" borderId="9" xfId="0" applyAlignment="1" applyBorder="1">
      <alignment vertical="center"/>
    </xf>
    <xf numFmtId="0" fontId="0" fillId="0" borderId="2" xfId="0" applyAlignment="1" applyBorder="1">
      <alignment vertical="center"/>
    </xf>
    <xf numFmtId="0" fontId="0" fillId="0" borderId="9" xfId="0" applyAlignment="1" applyBorder="1" applyFill="1">
      <alignment vertical="center"/>
    </xf>
    <xf numFmtId="0" fontId="0" fillId="0" borderId="0" pivotButton="1" xfId="0" applyAlignment="1">
      <alignment wrapText="1"/>
    </xf>
    <xf numFmtId="0" fontId="0" fillId="0" borderId="0" pivotButton="1" xfId="0"/>
    <xf numFmtId="0" fontId="3" fillId="0" borderId="0" xfId="0" applyFont="1"/>
    <xf numFmtId="0" fontId="0" fillId="9" borderId="0" xfId="0" applyFill="1"/>
    <xf numFmtId="0" fontId="0" fillId="0" borderId="0" xfId="0" applyAlignment="1">
      <alignment horizontal="left" indent="2"/>
    </xf>
    <xf numFmtId="0" fontId="0" fillId="9" borderId="0" xfId="0" applyAlignment="1" applyFill="1">
      <alignment horizontal="left" indent="1"/>
    </xf>
    <xf numFmtId="0" fontId="0" fillId="9" borderId="0" xfId="0" applyAlignment="1" applyFill="1">
      <alignment horizontal="left" indent="2"/>
    </xf>
    <xf numFmtId="0" fontId="0" fillId="0" borderId="0" xfId="0" applyAlignment="1" applyFill="1">
      <alignment horizontal="left"/>
    </xf>
    <xf numFmtId="0" fontId="0" fillId="0" borderId="0" xfId="0" applyNumberFormat="1" applyFill="1"/>
    <xf numFmtId="0" fontId="0" fillId="10" borderId="0" xfId="0" applyAlignment="1" applyFill="1">
      <alignment horizontal="left"/>
    </xf>
    <xf numFmtId="0" fontId="0" fillId="10" borderId="0" xfId="0" applyNumberFormat="1" applyFill="1"/>
    <xf numFmtId="0" fontId="0" fillId="10" borderId="0" xfId="0" applyFill="1"/>
    <xf numFmtId="0" fontId="0" fillId="0" borderId="0" xfId="0" applyAlignment="1" applyFill="1">
      <alignment horizontal="left" indent="2"/>
    </xf>
    <xf numFmtId="0" fontId="0" fillId="10" borderId="0" xfId="0" applyAlignment="1" applyFill="1">
      <alignment horizontal="left" indent="1"/>
    </xf>
    <xf numFmtId="0" fontId="0" fillId="9" borderId="0" xfId="0" applyNumberFormat="1" applyFill="1"/>
    <xf numFmtId="0" fontId="0" fillId="9" borderId="0" xfId="0" applyAlignment="1" applyFill="1">
      <alignment horizontal="left"/>
    </xf>
    <xf numFmtId="165" fontId="0" fillId="11" borderId="2" xfId="0" applyAlignment="1" applyBorder="1" applyNumberFormat="1" applyFill="1">
      <alignment horizontal="center" vertical="center" wrapText="1"/>
    </xf>
    <xf numFmtId="0" fontId="0" fillId="11" borderId="0" xfId="0" applyAlignment="1" applyFill="1">
      <alignment horizontal="center" vertical="center"/>
    </xf>
    <xf numFmtId="165" fontId="0" fillId="12" borderId="2" xfId="0" applyAlignment="1" applyBorder="1" applyNumberFormat="1" applyFill="1">
      <alignment horizontal="center" vertical="center" wrapText="1"/>
    </xf>
    <xf numFmtId="0" fontId="0" fillId="12" borderId="0" xfId="0" applyAlignment="1" applyFill="1">
      <alignment horizontal="center" vertical="center"/>
    </xf>
    <xf numFmtId="164" fontId="1" fillId="0" borderId="2" xfId="1" applyAlignment="1" applyBorder="1" applyFont="1" applyNumberFormat="1" applyFill="1">
      <alignment horizontal="center" vertical="center" wrapText="1"/>
    </xf>
    <xf numFmtId="0" fontId="6" fillId="0" borderId="2" xfId="0" applyAlignment="1" applyBorder="1" applyFont="1" applyFill="1">
      <alignment horizontal="center" vertical="center"/>
    </xf>
    <xf numFmtId="0" fontId="15" fillId="0" borderId="0" xfId="16" applyAlignment="1" applyBorder="1" applyFont="1" applyNumberFormat="1" applyFill="1" applyProtection="1"/>
    <xf numFmtId="0" fontId="1" fillId="0" borderId="0" xfId="16" applyAlignment="1" applyBorder="1" applyFont="1">
      <alignment horizontal="right" vertical="center"/>
    </xf>
    <xf numFmtId="165" fontId="1" fillId="0" borderId="0" xfId="16" applyAlignment="1" applyBorder="1" applyFont="1" applyNumberFormat="1">
      <alignment vertical="center"/>
    </xf>
    <xf numFmtId="164" fontId="1" fillId="0" borderId="0" xfId="16" applyAlignment="1" applyBorder="1" applyFont="1" applyNumberFormat="1">
      <alignment horizontal="center" vertical="center"/>
    </xf>
    <xf numFmtId="0" fontId="1" fillId="0" borderId="0" xfId="16" applyAlignment="1" applyBorder="1" applyFont="1">
      <alignment horizontal="center" vertical="center"/>
    </xf>
    <xf numFmtId="0" fontId="1" fillId="0" borderId="0" xfId="16" applyAlignment="1" applyBorder="1" applyFont="1">
      <alignment vertical="center"/>
    </xf>
    <xf numFmtId="164" fontId="1" fillId="0" borderId="0" xfId="16" applyAlignment="1" applyFont="1" applyNumberFormat="1">
      <alignment horizontal="center" vertical="center"/>
    </xf>
    <xf numFmtId="165" fontId="1" fillId="0" borderId="35" xfId="16" applyAlignment="1" applyBorder="1" applyFont="1" applyNumberFormat="1">
      <alignment vertical="center"/>
    </xf>
    <xf numFmtId="0" fontId="1" fillId="0" borderId="35" xfId="16" applyAlignment="1" applyBorder="1" applyFont="1">
      <alignment horizontal="center" vertical="center"/>
    </xf>
    <xf numFmtId="0" fontId="1" fillId="0" borderId="36" xfId="16" applyAlignment="1" applyBorder="1" applyFont="1" applyFill="1">
      <alignment horizontal="left" vertical="center" wrapText="1"/>
    </xf>
    <xf numFmtId="2" fontId="16" fillId="0" borderId="35" xfId="16" applyAlignment="1" applyBorder="1" applyFont="1" applyNumberFormat="1">
      <alignment horizontal="center" vertical="center"/>
    </xf>
    <xf numFmtId="165" fontId="16" fillId="0" borderId="5" xfId="16" applyAlignment="1" applyBorder="1" applyFont="1" applyNumberFormat="1">
      <alignment vertical="center"/>
    </xf>
    <xf numFmtId="165" fontId="1" fillId="0" borderId="36" xfId="16" applyAlignment="1" applyBorder="1" applyFont="1" applyNumberFormat="1">
      <alignment vertical="center"/>
    </xf>
    <xf numFmtId="0" fontId="1" fillId="0" borderId="36" xfId="16" applyAlignment="1" applyBorder="1" applyFont="1">
      <alignment horizontal="center" vertical="center"/>
    </xf>
    <xf numFmtId="0" fontId="2" fillId="0" borderId="36" xfId="16" applyAlignment="1" applyBorder="1" applyFont="1" applyFill="1">
      <alignment horizontal="left" vertical="center" wrapText="1"/>
    </xf>
    <xf numFmtId="2" fontId="16" fillId="0" borderId="36" xfId="16" applyAlignment="1" applyBorder="1" applyFont="1" applyNumberFormat="1">
      <alignment horizontal="center" vertical="center"/>
    </xf>
    <xf numFmtId="167" fontId="0" fillId="0" borderId="36" xfId="17" applyAlignment="1" applyBorder="1" applyFont="1" applyNumberFormat="1" applyFill="1">
      <alignment horizontal="center" vertical="center"/>
    </xf>
    <xf numFmtId="2" fontId="1" fillId="0" borderId="36" xfId="16" applyAlignment="1" applyBorder="1" applyFont="1" applyNumberFormat="1">
      <alignment horizontal="center" vertical="center"/>
    </xf>
    <xf numFmtId="165" fontId="16" fillId="0" borderId="37" xfId="16" applyAlignment="1" applyBorder="1" applyFont="1" applyNumberFormat="1">
      <alignment vertical="center"/>
    </xf>
    <xf numFmtId="2" fontId="16" fillId="0" borderId="36" xfId="16" applyAlignment="1" applyBorder="1" applyFont="1" applyNumberFormat="1" applyFill="1">
      <alignment horizontal="center" vertical="center"/>
    </xf>
    <xf numFmtId="165" fontId="16" fillId="0" borderId="2" xfId="16" applyAlignment="1" applyBorder="1" applyFont="1" applyNumberFormat="1">
      <alignment vertical="center"/>
    </xf>
    <xf numFmtId="165" fontId="1" fillId="0" borderId="37" xfId="16" applyAlignment="1" applyBorder="1" applyFont="1" applyNumberFormat="1">
      <alignment vertical="center"/>
    </xf>
    <xf numFmtId="165" fontId="16" fillId="0" borderId="36" xfId="16" applyAlignment="1" applyBorder="1" applyFont="1" applyNumberFormat="1">
      <alignment vertical="center"/>
    </xf>
    <xf numFmtId="165" fontId="1" fillId="0" borderId="38" xfId="16" applyAlignment="1" applyBorder="1" applyFont="1" applyNumberFormat="1">
      <alignment vertical="center"/>
    </xf>
    <xf numFmtId="2" fontId="1" fillId="0" borderId="36" xfId="16" applyAlignment="1" applyBorder="1" applyFont="1" applyNumberFormat="1" applyFill="1">
      <alignment horizontal="center" vertical="center"/>
    </xf>
    <xf numFmtId="165" fontId="1" fillId="0" borderId="36" xfId="16" applyAlignment="1" applyBorder="1" applyFont="1" applyNumberFormat="1" applyFill="1">
      <alignment vertical="center"/>
    </xf>
    <xf numFmtId="0" fontId="1" fillId="0" borderId="36" xfId="16" applyAlignment="1" applyBorder="1" applyFont="1">
      <alignment horizontal="left" vertical="center"/>
    </xf>
    <xf numFmtId="43" fontId="1" fillId="0" borderId="36" xfId="16" applyAlignment="1" applyBorder="1" applyFont="1" applyNumberFormat="1">
      <alignment horizontal="left" vertical="center"/>
    </xf>
    <xf numFmtId="0" fontId="1" fillId="0" borderId="36" xfId="16" applyAlignment="1" applyBorder="1" applyFont="1">
      <alignment horizontal="left" vertical="center" wrapText="1"/>
    </xf>
    <xf numFmtId="165" fontId="2" fillId="0" borderId="2" xfId="16" applyAlignment="1" applyBorder="1" applyFont="1" applyNumberFormat="1">
      <alignment vertical="center"/>
    </xf>
    <xf numFmtId="0" fontId="1" fillId="0" borderId="36" xfId="16" applyAlignment="1" applyBorder="1" applyFont="1" applyFill="1">
      <alignment horizontal="left" vertical="center"/>
    </xf>
    <xf numFmtId="167" fontId="1" fillId="0" borderId="36" xfId="17" applyAlignment="1" applyBorder="1" applyFont="1" applyNumberFormat="1" applyFill="1">
      <alignment horizontal="center" vertical="center"/>
    </xf>
    <xf numFmtId="0" fontId="1" fillId="0" borderId="36" xfId="16" applyAlignment="1" applyBorder="1" applyFont="1" applyFill="1">
      <alignment horizontal="justify" vertical="center" wrapText="1"/>
    </xf>
    <xf numFmtId="0" fontId="1" fillId="0" borderId="39" xfId="16" applyAlignment="1" applyBorder="1" applyFont="1" applyFill="1">
      <alignment horizontal="left" vertical="center" wrapText="1"/>
    </xf>
    <xf numFmtId="165" fontId="2" fillId="0" borderId="36" xfId="16" applyAlignment="1" applyBorder="1" applyFont="1" applyNumberFormat="1" applyFill="1">
      <alignment vertical="center"/>
    </xf>
    <xf numFmtId="165" fontId="2" fillId="0" borderId="36" xfId="16" applyAlignment="1" applyBorder="1" applyFont="1" applyNumberFormat="1" applyFill="1">
      <alignment horizontal="right" vertical="center"/>
    </xf>
    <xf numFmtId="167" fontId="2" fillId="0" borderId="36" xfId="17" applyAlignment="1" applyBorder="1" applyFont="1" applyNumberFormat="1" applyFill="1">
      <alignment horizontal="center" vertical="center"/>
    </xf>
    <xf numFmtId="0" fontId="1" fillId="0" borderId="39" xfId="16" applyAlignment="1" applyBorder="1" applyFont="1" applyFill="1">
      <alignment horizontal="justify" vertical="center" wrapText="1"/>
    </xf>
    <xf numFmtId="0" fontId="2" fillId="0" borderId="36" xfId="16" applyAlignment="1" applyBorder="1" applyFont="1" applyFill="1">
      <alignment horizontal="left" vertical="center"/>
    </xf>
    <xf numFmtId="0" fontId="2" fillId="0" borderId="39" xfId="16" applyAlignment="1" applyBorder="1" applyFont="1" applyFill="1">
      <alignment horizontal="justify" vertical="center" wrapText="1"/>
    </xf>
    <xf numFmtId="2" fontId="2" fillId="0" borderId="36" xfId="16" applyAlignment="1" applyBorder="1" applyFont="1" applyNumberFormat="1" applyFill="1">
      <alignment horizontal="center" vertical="center"/>
    </xf>
    <xf numFmtId="165" fontId="1" fillId="0" borderId="36" xfId="16" applyAlignment="1" applyBorder="1" applyFont="1" applyNumberFormat="1" applyFill="1">
      <alignment horizontal="right" vertical="center"/>
    </xf>
    <xf numFmtId="0" fontId="1" fillId="0" borderId="36" xfId="16" applyAlignment="1" applyBorder="1" applyFont="1" applyFill="1">
      <alignment horizontal="center" vertical="center"/>
    </xf>
    <xf numFmtId="0" fontId="2" fillId="0" borderId="36" xfId="16" applyAlignment="1" applyBorder="1" applyFont="1" applyFill="1">
      <alignment horizontal="right" vertical="center"/>
    </xf>
    <xf numFmtId="0" fontId="2" fillId="0" borderId="36" xfId="16" applyAlignment="1" applyBorder="1" applyFont="1" applyFill="1">
      <alignment horizontal="center" vertical="center"/>
    </xf>
    <xf numFmtId="0" fontId="2" fillId="0" borderId="39" xfId="16" applyAlignment="1" applyBorder="1" applyFont="1" applyFill="1">
      <alignment horizontal="left" vertical="center" wrapText="1"/>
    </xf>
    <xf numFmtId="0" fontId="1" fillId="0" borderId="36" xfId="16" applyAlignment="1" applyBorder="1" applyFont="1" applyFill="1">
      <alignment horizontal="right" vertical="center"/>
    </xf>
    <xf numFmtId="165" fontId="2" fillId="0" borderId="40" xfId="16" applyAlignment="1" applyBorder="1" applyFont="1" applyNumberFormat="1">
      <alignment horizontal="center" vertical="center"/>
    </xf>
    <xf numFmtId="0" fontId="2" fillId="0" borderId="40" xfId="16" applyAlignment="1" applyBorder="1" applyFont="1">
      <alignment horizontal="center" vertical="center"/>
    </xf>
    <xf numFmtId="2" fontId="2" fillId="0" borderId="40" xfId="16" applyAlignment="1" applyBorder="1" applyFont="1" applyNumberFormat="1">
      <alignment horizontal="center" vertical="center"/>
    </xf>
    <xf numFmtId="165" fontId="16" fillId="0" borderId="2" xfId="16" applyAlignment="1" applyBorder="1" applyFont="1" applyNumberFormat="1">
      <alignment horizontal="center" vertical="center"/>
    </xf>
    <xf numFmtId="0" fontId="16" fillId="0" borderId="2" xfId="16" applyAlignment="1" applyBorder="1" applyFont="1">
      <alignment horizontal="center" vertical="center"/>
    </xf>
    <xf numFmtId="2" fontId="16" fillId="0" borderId="2" xfId="16" applyAlignment="1" applyBorder="1" applyFont="1" applyNumberFormat="1">
      <alignment horizontal="center" vertical="center"/>
    </xf>
    <xf numFmtId="17" fontId="15" fillId="0" borderId="0" xfId="16" applyAlignment="1" applyBorder="1" applyFont="1" applyNumberFormat="1" applyFill="1" applyProtection="1"/>
    <xf numFmtId="0" fontId="1" fillId="8" borderId="39" xfId="16" applyAlignment="1" applyBorder="1" applyFont="1" applyFill="1">
      <alignment horizontal="justify" vertical="center" wrapText="1"/>
    </xf>
    <xf numFmtId="0" fontId="1" fillId="8" borderId="36" xfId="16" applyAlignment="1" applyBorder="1" applyFont="1" applyFill="1">
      <alignment horizontal="right" vertical="center"/>
    </xf>
    <xf numFmtId="0" fontId="1" fillId="8" borderId="36" xfId="16" applyAlignment="1" applyBorder="1" applyFont="1" applyFill="1">
      <alignment horizontal="center" vertical="center"/>
    </xf>
    <xf numFmtId="165" fontId="1" fillId="8" borderId="36" xfId="16" applyAlignment="1" applyBorder="1" applyFont="1" applyNumberFormat="1" applyFill="1">
      <alignment vertical="center"/>
    </xf>
    <xf numFmtId="167" fontId="1" fillId="8" borderId="36" xfId="17" applyAlignment="1" applyBorder="1" applyFont="1" applyNumberFormat="1" applyFill="1">
      <alignment horizontal="center" vertical="center"/>
    </xf>
    <xf numFmtId="0" fontId="1" fillId="8" borderId="36" xfId="16" applyAlignment="1" applyBorder="1" applyFont="1" applyFill="1">
      <alignment horizontal="left" vertical="center"/>
    </xf>
    <xf numFmtId="165" fontId="1" fillId="0" borderId="37" xfId="16" applyAlignment="1" applyBorder="1" applyFont="1" applyNumberFormat="1" applyFill="1">
      <alignment vertical="center"/>
    </xf>
    <xf numFmtId="167" fontId="2" fillId="0" borderId="36" xfId="17" applyAlignment="1" applyBorder="1" applyFont="1" applyNumberFormat="1" applyFill="1">
      <alignment horizontal="right" vertical="center"/>
    </xf>
    <xf numFmtId="167" fontId="1" fillId="0" borderId="36" xfId="17" applyAlignment="1" applyBorder="1" applyFont="1" applyNumberFormat="1" applyFill="1">
      <alignment horizontal="right" vertical="center"/>
    </xf>
    <xf numFmtId="0" fontId="1" fillId="12" borderId="39" xfId="16" applyAlignment="1" applyBorder="1" applyFont="1" applyFill="1">
      <alignment horizontal="justify" vertical="center" wrapText="1"/>
    </xf>
    <xf numFmtId="0" fontId="1" fillId="12" borderId="36" xfId="16" applyAlignment="1" applyBorder="1" applyFont="1" applyFill="1">
      <alignment horizontal="right" vertical="center"/>
    </xf>
    <xf numFmtId="0" fontId="1" fillId="12" borderId="36" xfId="16" applyAlignment="1" applyBorder="1" applyFont="1" applyFill="1">
      <alignment horizontal="center" vertical="center"/>
    </xf>
    <xf numFmtId="165" fontId="1" fillId="12" borderId="36" xfId="16" applyAlignment="1" applyBorder="1" applyFont="1" applyNumberFormat="1" applyFill="1">
      <alignment vertical="center"/>
    </xf>
    <xf numFmtId="167" fontId="1" fillId="12" borderId="36" xfId="17" applyAlignment="1" applyBorder="1" applyFont="1" applyNumberFormat="1" applyFill="1">
      <alignment horizontal="center" vertical="center"/>
    </xf>
    <xf numFmtId="0" fontId="1" fillId="12" borderId="36" xfId="16" applyAlignment="1" applyBorder="1" applyFont="1" applyFill="1">
      <alignment horizontal="left" vertical="center"/>
    </xf>
    <xf numFmtId="0" fontId="1" fillId="0" borderId="2" xfId="1" applyAlignment="1" applyBorder="1" applyFont="1" applyFill="1">
      <alignment horizontal="center" vertical="center" wrapText="1"/>
    </xf>
    <xf numFmtId="49" fontId="1" fillId="0" borderId="2" xfId="1" applyAlignment="1" applyBorder="1" applyFont="1" applyNumberFormat="1" applyFill="1">
      <alignment horizontal="center" vertical="center" wrapText="1"/>
    </xf>
    <xf numFmtId="164" fontId="1" fillId="0" borderId="2" xfId="1" applyAlignment="1" applyBorder="1" applyFont="1" applyNumberFormat="1" applyFill="1">
      <alignment horizontal="center" vertical="center"/>
    </xf>
    <xf numFmtId="1" fontId="1" fillId="0" borderId="2" xfId="1" applyAlignment="1" applyBorder="1" applyFont="1" applyNumberFormat="1" applyFill="1">
      <alignment horizontal="center" vertical="center"/>
    </xf>
    <xf numFmtId="165" fontId="1" fillId="0" borderId="2" xfId="1" applyAlignment="1" applyBorder="1" applyFont="1" applyNumberFormat="1" applyFill="1">
      <alignment horizontal="center" vertical="center"/>
    </xf>
    <xf numFmtId="165" fontId="14" fillId="0" borderId="2" xfId="0" applyAlignment="1" applyBorder="1" applyFont="1" applyNumberFormat="1" applyFill="1">
      <alignment horizontal="center" vertical="center"/>
    </xf>
    <xf numFmtId="166" fontId="0" fillId="0" borderId="2" xfId="0" applyAlignment="1" applyBorder="1" applyNumberFormat="1" applyFill="1">
      <alignment horizontal="center" vertical="center"/>
    </xf>
    <xf numFmtId="165" fontId="0" fillId="0" borderId="2" xfId="0" applyAlignment="1" applyBorder="1" applyNumberFormat="1" applyFill="1">
      <alignment horizontal="center" vertical="center" wrapText="1"/>
    </xf>
    <xf numFmtId="165" fontId="6" fillId="0" borderId="2" xfId="0" applyAlignment="1" applyBorder="1" applyFont="1" applyNumberFormat="1" applyFill="1">
      <alignment horizontal="center" vertical="center" wrapText="1"/>
    </xf>
    <xf numFmtId="0" fontId="0" fillId="12" borderId="2" xfId="0" applyAlignment="1" applyBorder="1" applyFill="1">
      <alignment wrapText="1"/>
    </xf>
    <xf numFmtId="0" fontId="0" fillId="12" borderId="0" xfId="0" applyFill="1"/>
    <xf numFmtId="0" fontId="0" fillId="12" borderId="2" xfId="0" applyAlignment="1" applyBorder="1" applyFill="1">
      <alignment horizontal="center" vertical="center"/>
    </xf>
    <xf numFmtId="0" fontId="0" fillId="11" borderId="2" xfId="0" applyAlignment="1" applyBorder="1" applyFill="1">
      <alignment horizontal="center" vertical="center"/>
    </xf>
    <xf numFmtId="165" fontId="0" fillId="12" borderId="2" xfId="0" applyAlignment="1" applyBorder="1" applyNumberFormat="1" applyFill="1">
      <alignment horizontal="center" vertical="center"/>
    </xf>
    <xf numFmtId="0" fontId="0" fillId="11" borderId="2" xfId="0" applyAlignment="1" applyBorder="1" applyFill="1">
      <alignment wrapText="1"/>
    </xf>
    <xf numFmtId="165" fontId="0" fillId="13" borderId="2" xfId="0" applyAlignment="1" applyBorder="1" applyNumberFormat="1" applyFill="1">
      <alignment horizontal="center" vertical="center"/>
    </xf>
    <xf numFmtId="165" fontId="0" fillId="8" borderId="2" xfId="0" applyAlignment="1" applyBorder="1" applyNumberFormat="1" applyFill="1">
      <alignment horizontal="center" vertical="center"/>
    </xf>
    <xf numFmtId="0" fontId="16" fillId="11" borderId="2" xfId="0" applyAlignment="1" applyBorder="1" applyFont="1" applyFill="1">
      <alignment horizontal="center" vertical="center"/>
    </xf>
    <xf numFmtId="165" fontId="0" fillId="9" borderId="2" xfId="0" applyAlignment="1" applyBorder="1" applyNumberFormat="1" applyFill="1">
      <alignment horizontal="center" vertical="center"/>
    </xf>
    <xf numFmtId="165" fontId="3" fillId="10" borderId="2" xfId="0" applyAlignment="1" applyBorder="1" applyFont="1" applyNumberFormat="1" applyFill="1">
      <alignment horizontal="center" vertical="center"/>
    </xf>
    <xf numFmtId="165" fontId="0" fillId="11" borderId="2" xfId="0" applyAlignment="1" applyBorder="1" applyNumberFormat="1" applyFill="1">
      <alignment horizontal="right" vertical="center"/>
    </xf>
    <xf numFmtId="165" fontId="0" fillId="12" borderId="0" xfId="0" applyAlignment="1" applyNumberFormat="1" applyFill="1">
      <alignment horizontal="center"/>
    </xf>
    <xf numFmtId="0" fontId="1" fillId="0" borderId="35" xfId="16" applyAlignment="1" applyBorder="1" applyFont="1" applyFill="1">
      <alignment horizontal="left" vertical="center" wrapText="1"/>
    </xf>
    <xf numFmtId="0" fontId="1" fillId="14" borderId="27" xfId="0" applyAlignment="1" applyBorder="1" applyFont="1" applyFill="1">
      <alignment horizontal="center" vertical="center" textRotation="90" wrapText="1"/>
    </xf>
    <xf numFmtId="0" fontId="1" fillId="14" borderId="9" xfId="0" applyAlignment="1" applyBorder="1" applyFont="1" applyFill="1">
      <alignment horizontal="center" vertical="center" textRotation="90" wrapText="1"/>
    </xf>
    <xf numFmtId="165" fontId="1" fillId="0" borderId="38" xfId="16" applyAlignment="1" applyBorder="1" applyFont="1" applyNumberFormat="1" applyFill="1">
      <alignment horizontal="right" vertical="center"/>
    </xf>
    <xf numFmtId="165" fontId="15" fillId="0" borderId="0" xfId="16" applyAlignment="1" applyBorder="1" applyFont="1" applyNumberFormat="1" applyFill="1" applyProtection="1"/>
    <xf numFmtId="2" fontId="2" fillId="0" borderId="36" xfId="16" applyAlignment="1" applyBorder="1" applyFont="1" applyNumberFormat="1">
      <alignment horizontal="center" vertical="center"/>
    </xf>
    <xf numFmtId="0" fontId="2" fillId="15" borderId="41" xfId="1" applyAlignment="1" applyBorder="1" applyFont="1" applyFill="1">
      <alignment horizontal="center" vertical="center"/>
    </xf>
    <xf numFmtId="0" fontId="2" fillId="15" borderId="42" xfId="1" applyAlignment="1" applyBorder="1" applyFont="1" applyFill="1">
      <alignment horizontal="center" vertical="center"/>
    </xf>
    <xf numFmtId="0" fontId="2" fillId="15" borderId="43" xfId="1" applyAlignment="1" applyBorder="1" applyFont="1" applyFill="1">
      <alignment horizontal="center" vertical="center"/>
    </xf>
    <xf numFmtId="0" fontId="0" fillId="7" borderId="43" xfId="0" applyAlignment="1" applyBorder="1" applyFill="1">
      <alignment horizontal="center"/>
    </xf>
    <xf numFmtId="0" fontId="0" fillId="7" borderId="44" xfId="0" applyAlignment="1" applyBorder="1" applyFill="1">
      <alignment horizontal="center"/>
    </xf>
    <xf numFmtId="0" fontId="2" fillId="9" borderId="45" xfId="2" applyAlignment="1" applyBorder="1" applyFont="1" applyFill="1">
      <alignment horizontal="center" vertical="center"/>
    </xf>
    <xf numFmtId="0" fontId="2" fillId="9" borderId="46" xfId="2" applyAlignment="1" applyBorder="1" applyFont="1" applyFill="1">
      <alignment horizontal="center" vertical="center"/>
    </xf>
    <xf numFmtId="0" fontId="1" fillId="16" borderId="47" xfId="2" applyAlignment="1" applyBorder="1" applyFont="1" applyFill="1">
      <alignment horizontal="center" vertical="center" wrapText="1"/>
    </xf>
    <xf numFmtId="0" fontId="1" fillId="16" borderId="3" xfId="2" applyAlignment="1" applyBorder="1" applyFont="1" applyFill="1">
      <alignment horizontal="center" vertical="center" wrapText="1"/>
    </xf>
    <xf numFmtId="0" fontId="1" fillId="16" borderId="23" xfId="2" applyAlignment="1" applyBorder="1" applyFont="1" applyFill="1">
      <alignment horizontal="center" vertical="center" wrapText="1"/>
    </xf>
    <xf numFmtId="0" fontId="1" fillId="16" borderId="2" xfId="2" applyAlignment="1" applyBorder="1" applyFont="1" applyFill="1">
      <alignment horizontal="center" vertical="center" wrapText="1"/>
    </xf>
    <xf numFmtId="165" fontId="2" fillId="7" borderId="46" xfId="2" applyAlignment="1" applyBorder="1" applyFont="1" applyNumberFormat="1" applyFill="1">
      <alignment horizontal="center" vertical="center"/>
    </xf>
    <xf numFmtId="0" fontId="6" fillId="15" borderId="2" xfId="0" applyAlignment="1" applyBorder="1" applyFont="1" applyFill="1">
      <alignment horizontal="center" vertical="center" wrapText="1"/>
    </xf>
    <xf numFmtId="0" fontId="6" fillId="15" borderId="9" xfId="0" applyAlignment="1" applyBorder="1" applyFont="1" applyFill="1">
      <alignment horizontal="center" vertical="center" wrapText="1"/>
    </xf>
    <xf numFmtId="0" fontId="3" fillId="0" borderId="48" xfId="0" applyAlignment="1" applyBorder="1" applyFont="1">
      <alignment horizontal="center" vertical="center" wrapText="1"/>
    </xf>
    <xf numFmtId="0" fontId="3" fillId="0" borderId="10" xfId="0" applyAlignment="1" applyBorder="1" applyFont="1">
      <alignment horizontal="center" vertical="center"/>
    </xf>
    <xf numFmtId="0" fontId="3" fillId="0" borderId="49" xfId="0" applyAlignment="1" applyBorder="1" applyFont="1">
      <alignment horizontal="center" vertical="center"/>
    </xf>
    <xf numFmtId="0" fontId="0" fillId="0" borderId="1" xfId="0" applyAlignment="1" applyBorder="1">
      <alignment horizontal="center" vertical="center" wrapText="1"/>
    </xf>
    <xf numFmtId="0" fontId="0" fillId="0" borderId="37" xfId="0" applyAlignment="1" applyBorder="1">
      <alignment horizontal="center" vertical="center" wrapText="1"/>
    </xf>
    <xf numFmtId="0" fontId="3" fillId="0" borderId="1" xfId="0" applyAlignment="1" applyBorder="1" applyFont="1">
      <alignment horizontal="center" vertical="center" wrapText="1"/>
    </xf>
    <xf numFmtId="0" fontId="3" fillId="0" borderId="37" xfId="0" applyAlignment="1" applyBorder="1" applyFont="1">
      <alignment horizontal="center" vertical="center" wrapText="1"/>
    </xf>
    <xf numFmtId="0" fontId="3" fillId="0" borderId="13" xfId="0" applyAlignment="1" applyBorder="1" applyFont="1">
      <alignment horizontal="center" vertical="center" wrapText="1"/>
    </xf>
    <xf numFmtId="0" fontId="0" fillId="0" borderId="1" xfId="0" applyAlignment="1" applyBorder="1">
      <alignment horizontal="center" vertical="center"/>
    </xf>
    <xf numFmtId="0" fontId="0" fillId="0" borderId="37" xfId="0" applyAlignment="1" applyBorder="1">
      <alignment horizontal="center" vertical="center"/>
    </xf>
    <xf numFmtId="0" fontId="3" fillId="0" borderId="3" xfId="0" applyAlignment="1" applyBorder="1" applyFont="1">
      <alignment horizontal="center" vertical="center"/>
    </xf>
    <xf numFmtId="0" fontId="3" fillId="0" borderId="37" xfId="0" applyAlignment="1" applyBorder="1" applyFont="1">
      <alignment horizontal="center" vertical="center"/>
    </xf>
    <xf numFmtId="0" fontId="0" fillId="0" borderId="9" xfId="0" applyAlignment="1" applyBorder="1">
      <alignment horizontal="center" vertical="center" wrapText="1"/>
    </xf>
    <xf numFmtId="0" fontId="0" fillId="0" borderId="3" xfId="0" applyAlignment="1" applyBorder="1">
      <alignment horizontal="center" vertical="center" wrapText="1"/>
    </xf>
    <xf numFmtId="0" fontId="3" fillId="0" borderId="1" xfId="0" applyAlignment="1" applyBorder="1" applyFont="1">
      <alignment horizontal="center" vertical="center"/>
    </xf>
    <xf numFmtId="0" fontId="0" fillId="0" borderId="1" xfId="0" applyAlignment="1" applyBorder="1" applyFill="1">
      <alignment horizontal="center" vertical="center"/>
    </xf>
    <xf numFmtId="0" fontId="0" fillId="0" borderId="37" xfId="0" applyAlignment="1" applyBorder="1" applyFill="1">
      <alignment horizontal="center" vertical="center"/>
    </xf>
    <xf numFmtId="0" fontId="0" fillId="0" borderId="37" xfId="0" applyAlignment="1" applyBorder="1" applyFill="1">
      <alignment horizontal="center" vertical="center" wrapText="1"/>
    </xf>
    <xf numFmtId="0" fontId="3" fillId="0" borderId="29" xfId="0" applyAlignment="1" applyBorder="1" applyFont="1">
      <alignment horizontal="center" vertical="center"/>
    </xf>
    <xf numFmtId="0" fontId="3" fillId="0" borderId="31" xfId="0" applyAlignment="1" applyBorder="1" applyFont="1">
      <alignment horizontal="center" vertical="center"/>
    </xf>
    <xf numFmtId="0" fontId="0" fillId="0" borderId="5" xfId="0" applyAlignment="1" applyBorder="1">
      <alignment horizontal="center" vertical="center" wrapText="1"/>
    </xf>
    <xf numFmtId="0" fontId="3" fillId="0" borderId="30" xfId="0" applyAlignment="1" applyBorder="1" applyFont="1">
      <alignment horizontal="center" vertical="center"/>
    </xf>
    <xf numFmtId="0" fontId="5" fillId="0" borderId="18" xfId="0" applyAlignment="1" applyBorder="1" applyFont="1" applyFill="1">
      <alignment horizontal="center" vertical="center"/>
    </xf>
    <xf numFmtId="0" fontId="0" fillId="0" borderId="19" xfId="0" applyAlignment="1" applyBorder="1" applyFill="1">
      <alignment horizontal="center" vertical="center"/>
    </xf>
    <xf numFmtId="0" fontId="0" fillId="0" borderId="20" xfId="0" applyAlignment="1" applyBorder="1" applyFill="1">
      <alignment horizontal="center" vertical="center"/>
    </xf>
    <xf numFmtId="1" fontId="3" fillId="0" borderId="18" xfId="0" applyAlignment="1" applyBorder="1" applyFont="1" applyNumberFormat="1" applyFill="1">
      <alignment horizontal="center" vertical="center"/>
    </xf>
    <xf numFmtId="1" fontId="3" fillId="0" borderId="19" xfId="0" applyAlignment="1" applyBorder="1" applyFont="1" applyNumberFormat="1" applyFill="1">
      <alignment horizontal="center" vertical="center"/>
    </xf>
    <xf numFmtId="1" fontId="3" fillId="0" borderId="20" xfId="0" applyAlignment="1" applyBorder="1" applyFont="1" applyNumberFormat="1" applyFill="1">
      <alignment horizontal="center" vertical="center"/>
    </xf>
    <xf numFmtId="0" fontId="5" fillId="0" borderId="50" xfId="0" applyAlignment="1" applyBorder="1" applyFont="1" applyFill="1">
      <alignment horizontal="center" vertical="center" wrapText="1"/>
    </xf>
    <xf numFmtId="0" fontId="0" fillId="0" borderId="51" xfId="0" applyAlignment="1" applyBorder="1" applyFill="1">
      <alignment horizontal="center" vertical="center" wrapText="1"/>
    </xf>
    <xf numFmtId="0" fontId="0" fillId="0" borderId="52" xfId="0" applyAlignment="1" applyBorder="1" applyFill="1">
      <alignment horizontal="center" vertical="center" wrapText="1"/>
    </xf>
    <xf numFmtId="1" fontId="3" fillId="0" borderId="50" xfId="0" applyAlignment="1" applyBorder="1" applyFont="1" applyNumberFormat="1" applyFill="1">
      <alignment horizontal="center" vertical="center"/>
    </xf>
    <xf numFmtId="1" fontId="3" fillId="0" borderId="51" xfId="0" applyAlignment="1" applyBorder="1" applyFont="1" applyNumberFormat="1" applyFill="1">
      <alignment horizontal="center" vertical="center"/>
    </xf>
    <xf numFmtId="1" fontId="3" fillId="0" borderId="52" xfId="0" applyAlignment="1" applyBorder="1" applyFont="1" applyNumberFormat="1" applyFill="1">
      <alignment horizontal="center" vertical="center"/>
    </xf>
    <xf numFmtId="0" fontId="5" fillId="0" borderId="51" xfId="0" applyAlignment="1" applyBorder="1" applyFont="1" applyFill="1">
      <alignment horizontal="center" vertical="center" wrapText="1"/>
    </xf>
    <xf numFmtId="0" fontId="5" fillId="0" borderId="52" xfId="0" applyAlignment="1" applyBorder="1" applyFont="1" applyFill="1">
      <alignment horizontal="center" vertical="center" wrapText="1"/>
    </xf>
    <xf numFmtId="0" fontId="5" fillId="0" borderId="50" xfId="0" applyAlignment="1" applyBorder="1" applyFont="1" applyFill="1">
      <alignment horizontal="center" vertical="center"/>
    </xf>
    <xf numFmtId="0" fontId="5" fillId="0" borderId="51" xfId="0" applyAlignment="1" applyBorder="1" applyFont="1" applyFill="1">
      <alignment horizontal="center" vertical="center"/>
    </xf>
    <xf numFmtId="0" fontId="5" fillId="0" borderId="52" xfId="0" applyAlignment="1" applyBorder="1" applyFont="1" applyFill="1">
      <alignment horizontal="center" vertical="center"/>
    </xf>
    <xf numFmtId="0" fontId="5" fillId="0" borderId="20" xfId="0" applyAlignment="1" applyBorder="1" applyFont="1" applyFill="1">
      <alignment horizontal="center" vertical="center"/>
    </xf>
    <xf numFmtId="0" fontId="0" fillId="0" borderId="51" xfId="0" applyAlignment="1" applyBorder="1" applyFill="1">
      <alignment horizontal="center" vertical="center"/>
    </xf>
    <xf numFmtId="0" fontId="0" fillId="0" borderId="52" xfId="0" applyAlignment="1" applyBorder="1" applyFill="1">
      <alignment horizontal="center" vertical="center"/>
    </xf>
    <xf numFmtId="0" fontId="5" fillId="0" borderId="19" xfId="0" applyAlignment="1" applyBorder="1" applyFont="1" applyFill="1">
      <alignment horizontal="center" vertical="center"/>
    </xf>
    <xf numFmtId="0" fontId="5" fillId="0" borderId="0" xfId="0" applyAlignment="1" applyBorder="1" applyFont="1" applyFill="1">
      <alignment horizontal="center" vertical="center" wrapText="1"/>
    </xf>
    <xf numFmtId="0" fontId="0" fillId="0" borderId="0" xfId="0" applyAlignment="1" applyBorder="1" applyFill="1">
      <alignment horizontal="center" vertical="center" wrapText="1"/>
    </xf>
    <xf numFmtId="0" fontId="0" fillId="0" borderId="53" xfId="0" applyAlignment="1" applyBorder="1" applyFill="1">
      <alignment horizontal="center" vertical="center" wrapText="1"/>
    </xf>
    <xf numFmtId="0" fontId="5" fillId="0" borderId="18" xfId="0" applyAlignment="1" applyBorder="1" applyFont="1" applyFill="1">
      <alignment horizontal="center" vertical="center" wrapText="1"/>
    </xf>
    <xf numFmtId="0" fontId="5" fillId="0" borderId="19" xfId="0" applyAlignment="1" applyBorder="1" applyFont="1" applyFill="1">
      <alignment horizontal="center" vertical="center" wrapText="1"/>
    </xf>
    <xf numFmtId="0" fontId="5" fillId="0" borderId="20" xfId="0" applyAlignment="1" applyBorder="1" applyFont="1" applyFill="1">
      <alignment horizontal="center" vertical="center" wrapText="1"/>
    </xf>
    <xf numFmtId="0" fontId="2" fillId="0" borderId="0" xfId="16" applyAlignment="1" applyBorder="1" applyFont="1">
      <alignment horizontal="left" vertical="top" wrapText="1"/>
    </xf>
    <xf numFmtId="164" fontId="2" fillId="0" borderId="0" xfId="16" applyAlignment="1" applyBorder="1" applyFont="1" applyNumberFormat="1">
      <alignment horizontal="left" vertical="top" wrapText="1"/>
    </xf>
    <xf numFmtId="0" fontId="18" fillId="0" borderId="0" xfId="16" applyAlignment="1" applyFont="1">
      <alignment horizontal="left" vertical="center"/>
    </xf>
    <xf numFmtId="0" fontId="17" fillId="0" borderId="0" xfId="16" applyAlignment="1" applyFont="1">
      <alignment horizontal="left" vertical="center"/>
    </xf>
    <xf numFmtId="0" fontId="2" fillId="0" borderId="0" xfId="16" applyAlignment="1" applyBorder="1" applyFont="1">
      <alignment horizontal="center" wrapText="1"/>
    </xf>
    <xf numFmtId="0" fontId="1" fillId="2" borderId="54" xfId="0" applyAlignment="1" applyBorder="1" applyFont="1" applyFill="1">
      <alignment wrapText="1"/>
    </xf>
    <xf numFmtId="0" fontId="6" fillId="3" borderId="24" xfId="0" applyBorder="1" applyFont="1" applyFill="1"/>
    <xf numFmtId="0" fontId="1" fillId="14" borderId="28" xfId="0" applyAlignment="1" applyBorder="1" applyFont="1" applyFill="1">
      <alignment horizontal="center" vertical="center" textRotation="90" wrapText="1"/>
    </xf>
    <xf numFmtId="49" fontId="2" fillId="13" borderId="2" xfId="1" applyAlignment="1" applyBorder="1" applyFont="1" applyNumberFormat="1" applyFill="1">
      <alignment horizontal="center" vertical="center" wrapText="1"/>
    </xf>
    <xf numFmtId="49" fontId="2" fillId="8" borderId="2" xfId="1" applyAlignment="1" applyBorder="1" applyFont="1" applyNumberFormat="1" applyFill="1">
      <alignment horizontal="center" vertical="center" wrapText="1"/>
    </xf>
    <xf numFmtId="49" fontId="2" fillId="17" borderId="2" xfId="1" applyAlignment="1" applyBorder="1" applyFont="1" applyNumberFormat="1" applyFill="1">
      <alignment horizontal="center" vertical="center" wrapText="1"/>
    </xf>
    <xf numFmtId="0" fontId="6" fillId="15" borderId="3" xfId="0" applyAlignment="1" applyBorder="1" applyFont="1" applyFill="1">
      <alignment horizontal="center" vertical="center" wrapText="1"/>
    </xf>
    <xf numFmtId="165" fontId="1" fillId="2" borderId="3" xfId="2" applyAlignment="1" applyBorder="1" applyFont="1" applyNumberFormat="1" applyFill="1">
      <alignment horizontal="center" vertical="center" wrapText="1"/>
    </xf>
    <xf numFmtId="165" fontId="2" fillId="7" borderId="42" xfId="2" applyAlignment="1" applyBorder="1" applyFont="1" applyNumberFormat="1" applyFill="1">
      <alignment horizontal="center" vertical="center"/>
    </xf>
    <xf numFmtId="0" fontId="2" fillId="13" borderId="2" xfId="1" applyAlignment="1" applyBorder="1" applyFont="1" applyFill="1">
      <alignment horizontal="center" vertical="center" wrapText="1"/>
    </xf>
    <xf numFmtId="0" fontId="2" fillId="8" borderId="2" xfId="1" applyAlignment="1" applyBorder="1" applyFont="1" applyFill="1">
      <alignment horizontal="center" vertical="center" wrapText="1"/>
    </xf>
    <xf numFmtId="17" fontId="2" fillId="17" borderId="2" xfId="1" applyAlignment="1" applyBorder="1" applyFont="1" applyNumberFormat="1" applyFill="1">
      <alignment horizontal="center" vertical="center" wrapText="1"/>
    </xf>
    <xf numFmtId="0" fontId="0" fillId="0" borderId="2" xfId="0" applyAlignment="1" applyBorder="1" applyFill="1">
      <alignment horizontal="center"/>
    </xf>
    <xf numFmtId="165" fontId="6" fillId="0" borderId="2" xfId="0" applyAlignment="1" applyBorder="1" applyFont="1" applyNumberFormat="1" applyFill="1">
      <alignment horizontal="left" vertical="center" wrapText="1"/>
    </xf>
    <xf numFmtId="0" fontId="1" fillId="0" borderId="2" xfId="1" applyAlignment="1" applyBorder="1" applyFont="1" applyNumberFormat="1" applyFill="1">
      <alignment horizontal="center" vertical="center"/>
    </xf>
    <xf numFmtId="165" fontId="9" fillId="0" borderId="2" xfId="0" applyAlignment="1" applyBorder="1" applyFont="1" applyNumberFormat="1" applyFill="1">
      <alignment horizontal="center" vertical="center"/>
    </xf>
    <xf numFmtId="165" fontId="1" fillId="0" borderId="2" xfId="0" applyAlignment="1" applyBorder="1" applyFont="1" applyNumberFormat="1" applyFill="1">
      <alignment horizontal="center" vertical="center" wrapText="1"/>
    </xf>
    <xf numFmtId="164" fontId="1" fillId="0" borderId="2" xfId="1" applyAlignment="1" applyBorder="1" applyFont="1" applyNumberFormat="1" applyFill="1">
      <alignment horizontal="left" vertical="center"/>
    </xf>
    <xf numFmtId="49" fontId="1" fillId="0" borderId="2" xfId="1" applyAlignment="1" applyBorder="1" applyFont="1" applyNumberFormat="1" applyFill="1">
      <alignment vertical="center" wrapText="1"/>
    </xf>
    <xf numFmtId="165" fontId="2" fillId="2" borderId="3" xfId="2" applyAlignment="1" applyBorder="1" applyFont="1" applyNumberFormat="1" applyFill="1">
      <alignment horizontal="center" vertical="center" wrapText="1"/>
    </xf>
    <xf numFmtId="0" fontId="2" fillId="18" borderId="55" xfId="1" applyAlignment="1" applyBorder="1" applyFont="1" applyFill="1">
      <alignment horizontal="center" vertical="center" wrapText="1"/>
    </xf>
    <xf numFmtId="0" fontId="2" fillId="18" borderId="1" xfId="1" applyAlignment="1" applyBorder="1" applyFont="1" applyFill="1">
      <alignment horizontal="center" vertical="center" wrapText="1"/>
    </xf>
    <xf numFmtId="0" fontId="2" fillId="18" borderId="3" xfId="1" applyAlignment="1" applyBorder="1" applyFont="1" applyFill="1">
      <alignment horizontal="center" vertical="center" wrapText="1"/>
    </xf>
    <xf numFmtId="2" fontId="2" fillId="19" borderId="3" xfId="1" applyAlignment="1" applyBorder="1" applyFont="1" applyNumberFormat="1" applyFill="1">
      <alignment horizontal="center" vertical="center" wrapText="1"/>
    </xf>
    <xf numFmtId="2" fontId="2" fillId="20" borderId="3" xfId="1" applyAlignment="1" applyBorder="1" applyFont="1" applyNumberFormat="1" applyFill="1">
      <alignment horizontal="center" vertical="center" textRotation="90" wrapText="1"/>
    </xf>
    <xf numFmtId="2" fontId="2" fillId="20" borderId="3" xfId="1" applyAlignment="1" applyBorder="1" applyFont="1" applyNumberFormat="1" applyFill="1">
      <alignment horizontal="center" vertical="center" wrapText="1"/>
    </xf>
    <xf numFmtId="165" fontId="2" fillId="20" borderId="37" xfId="1" applyAlignment="1" applyBorder="1" applyFont="1" applyNumberFormat="1" applyFill="1">
      <alignment horizontal="center" vertical="center" wrapText="1"/>
    </xf>
    <xf numFmtId="0" fontId="16" fillId="7" borderId="3" xfId="0" applyAlignment="1" applyBorder="1" applyFont="1" applyFill="1">
      <alignment horizontal="center" vertical="center" wrapText="1"/>
    </xf>
    <xf numFmtId="0" fontId="16" fillId="7" borderId="37" xfId="0" applyAlignment="1" applyBorder="1" applyFont="1" applyFill="1">
      <alignment horizontal="center" vertical="center"/>
    </xf>
    <xf numFmtId="0" fontId="16" fillId="10" borderId="3" xfId="0" applyAlignment="1" applyBorder="1" applyFont="1" applyFill="1">
      <alignment horizontal="center" vertical="center" wrapText="1"/>
    </xf>
    <xf numFmtId="0" fontId="16" fillId="10" borderId="3" xfId="0" applyAlignment="1" applyBorder="1" applyFont="1" applyFill="1">
      <alignment horizontal="center" vertical="center"/>
    </xf>
    <xf numFmtId="0" fontId="16" fillId="15" borderId="37" xfId="0" applyAlignment="1" applyBorder="1" applyFont="1" applyFill="1">
      <alignment horizontal="center" vertical="center" wrapText="1"/>
    </xf>
    <xf numFmtId="0" fontId="16" fillId="15" borderId="48" xfId="0" applyAlignment="1" applyBorder="1" applyFont="1" applyFill="1">
      <alignment horizontal="center" vertical="center" wrapText="1"/>
    </xf>
    <xf numFmtId="0" fontId="2" fillId="18" borderId="30" xfId="1" applyAlignment="1" applyBorder="1" applyFont="1" applyFill="1">
      <alignment horizontal="center" vertical="center" wrapText="1"/>
    </xf>
    <xf numFmtId="0" fontId="2" fillId="18" borderId="37" xfId="1" applyAlignment="1" applyBorder="1" applyFont="1" applyFill="1">
      <alignment horizontal="center" vertical="center" wrapText="1"/>
    </xf>
    <xf numFmtId="0" fontId="2" fillId="18" borderId="2" xfId="1" applyAlignment="1" applyBorder="1" applyFont="1" applyFill="1">
      <alignment horizontal="center" vertical="center" wrapText="1"/>
    </xf>
    <xf numFmtId="2" fontId="2" fillId="19" borderId="2" xfId="1" applyAlignment="1" applyBorder="1" applyFont="1" applyNumberFormat="1" applyFill="1">
      <alignment horizontal="center" vertical="center" wrapText="1"/>
    </xf>
    <xf numFmtId="2" fontId="2" fillId="20" borderId="2" xfId="1" applyAlignment="1" applyBorder="1" applyFont="1" applyNumberFormat="1" applyFill="1">
      <alignment horizontal="center" vertical="center" textRotation="90" wrapText="1"/>
    </xf>
    <xf numFmtId="2" fontId="2" fillId="20" borderId="2" xfId="1" applyAlignment="1" applyBorder="1" applyFont="1" applyNumberFormat="1" applyFill="1">
      <alignment horizontal="center" vertical="center" wrapText="1"/>
    </xf>
    <xf numFmtId="0" fontId="16" fillId="7" borderId="2" xfId="0" applyAlignment="1" applyBorder="1" applyFont="1" applyFill="1">
      <alignment horizontal="center" vertical="center" wrapText="1"/>
    </xf>
    <xf numFmtId="0" fontId="16" fillId="10" borderId="2" xfId="0" applyAlignment="1" applyBorder="1" applyFont="1" applyFill="1">
      <alignment horizontal="center" vertical="center"/>
    </xf>
    <xf numFmtId="0" fontId="2" fillId="18" borderId="33" xfId="1" applyAlignment="1" applyBorder="1" applyFont="1" applyFill="1">
      <alignment horizontal="center" vertical="center" wrapText="1"/>
    </xf>
    <xf numFmtId="0" fontId="2" fillId="18" borderId="9" xfId="1" applyAlignment="1" applyBorder="1" applyFont="1" applyFill="1">
      <alignment horizontal="center" vertical="center" wrapText="1"/>
    </xf>
    <xf numFmtId="2" fontId="2" fillId="19" borderId="9" xfId="1" applyAlignment="1" applyBorder="1" applyFont="1" applyNumberFormat="1" applyFill="1">
      <alignment horizontal="center" vertical="center" wrapText="1"/>
    </xf>
    <xf numFmtId="2" fontId="2" fillId="20" borderId="9" xfId="1" applyAlignment="1" applyBorder="1" applyFont="1" applyNumberFormat="1" applyFill="1">
      <alignment horizontal="center" vertical="center" textRotation="90" wrapText="1"/>
    </xf>
    <xf numFmtId="2" fontId="2" fillId="20" borderId="9" xfId="1" applyAlignment="1" applyBorder="1" applyFont="1" applyNumberFormat="1" applyFill="1">
      <alignment horizontal="center" vertical="center" wrapText="1"/>
    </xf>
    <xf numFmtId="0" fontId="16" fillId="7" borderId="9" xfId="0" applyAlignment="1" applyBorder="1" applyFont="1" applyFill="1">
      <alignment horizontal="center" vertical="center" wrapText="1"/>
    </xf>
    <xf numFmtId="0" fontId="16" fillId="10" borderId="9" xfId="0" applyAlignment="1" applyBorder="1" applyFont="1" applyFill="1">
      <alignment horizontal="center" vertical="center"/>
    </xf>
    <xf numFmtId="165" fontId="20" fillId="21" borderId="3" xfId="0" applyAlignment="1" applyBorder="1" applyFont="1" applyNumberFormat="1" applyFill="1">
      <alignment horizontal="center" vertical="center"/>
    </xf>
    <xf numFmtId="165" fontId="20" fillId="21" borderId="2" xfId="0" applyAlignment="1" applyBorder="1" applyFont="1" applyNumberFormat="1" applyFill="1">
      <alignment horizontal="center" vertical="center"/>
    </xf>
  </cellXfs>
  <cellStyles count="22">
    <cellStyle name="Comma 2" xfId="17"/>
    <cellStyle name="Currency" xfId="3" builtinId="4"/>
    <cellStyle name="Currency 2" xfId="9"/>
    <cellStyle name="Currency 2 2" xfId="14"/>
    <cellStyle name="Currency 2 2 2" xfId="21"/>
    <cellStyle name="Currency 2 3" xfId="19"/>
    <cellStyle name="Currency 3" xfId="13"/>
    <cellStyle name="Currency 3 2" xfId="20"/>
    <cellStyle name="Currency 4" xfId="18"/>
    <cellStyle name="Hyperlink" xfId="12" builtinId="8"/>
    <cellStyle name="Normal" xfId="0" builtinId="0"/>
    <cellStyle name="Normal 19" xfId="1"/>
    <cellStyle name="Normal 19 2" xfId="7"/>
    <cellStyle name="Normal 2" xfId="2"/>
    <cellStyle name="Normal 2 2" xfId="10"/>
    <cellStyle name="Normal 2 2 2" xfId="15"/>
    <cellStyle name="Normal 3" xfId="8"/>
    <cellStyle name="Normal 4" xfId="16"/>
    <cellStyle name="Normal 4 2" xfId="4"/>
    <cellStyle name="Normal 4 2 2" xfId="6"/>
    <cellStyle name="Normal 6" xfId="11"/>
    <cellStyle name="Normal 7" xfId="5"/>
  </cellStyles>
  <dxfs xmlns="http://schemas.openxmlformats.org/spreadsheetml/2006/main" count="1909">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indexed="50"/>
        </patternFill>
      </fill>
    </dxf>
    <dxf>
      <fill>
        <patternFill>
          <bgColor indexed="5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indexed="50"/>
        </patternFill>
      </fill>
    </dxf>
    <dxf>
      <fill>
        <patternFill>
          <bgColor indexed="5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indexed="50"/>
        </patternFill>
      </fill>
    </dxf>
    <dxf>
      <fill>
        <patternFill>
          <bgColor indexed="5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indexed="50"/>
        </patternFill>
      </fill>
    </dxf>
    <dxf>
      <fill>
        <patternFill>
          <bgColor indexed="5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indexed="50"/>
        </patternFill>
      </fill>
    </dxf>
    <dxf>
      <fill>
        <patternFill>
          <bgColor indexed="5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indexed="50"/>
        </patternFill>
      </fill>
    </dxf>
    <dxf>
      <fill>
        <patternFill>
          <bgColor indexed="5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indexed="50"/>
        </patternFill>
      </fill>
    </dxf>
    <dxf>
      <fill>
        <patternFill>
          <bgColor indexed="5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indexed="5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bgColor rgb="FFFFC000"/>
        </patternFill>
      </fill>
    </dxf>
    <dxf>
      <fill>
        <patternFill>
          <bgColor rgb="FFFFC000"/>
        </patternFill>
      </fill>
    </dxf>
    <dxf>
      <fill>
        <patternFill>
          <bgColor rgb="FFFFC000"/>
        </patternFill>
      </fill>
    </dxf>
    <dxf>
      <fill>
        <patternFill patternType="solid">
          <bgColor rgb="FF00B0F0"/>
        </patternFill>
      </fill>
    </dxf>
    <dxf>
      <fill>
        <patternFill patternType="solid">
          <bgColor rgb="FF00B0F0"/>
        </patternFill>
      </fill>
    </dxf>
    <dxf>
      <fill>
        <patternFill patternType="solid">
          <bgColor rgb="FF00B0F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bgColor rgb="FFFFC000"/>
        </patternFill>
      </fill>
    </dxf>
    <dxf>
      <fill>
        <patternFill>
          <bgColor rgb="FFFFC000"/>
        </patternFill>
      </fill>
    </dxf>
    <dxf>
      <fill>
        <patternFill>
          <bgColor rgb="FFFFC000"/>
        </patternFill>
      </fill>
    </dxf>
    <dxf>
      <fill>
        <patternFill patternType="none">
          <bgColor auto="1"/>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patternType="solid">
          <bgColor rgb="FF00B0F0"/>
        </patternFill>
      </fill>
    </dxf>
    <dxf>
      <fill>
        <patternFill patternType="solid">
          <bgColor rgb="FF00B0F0"/>
        </patternFill>
      </fill>
    </dxf>
    <dxf>
      <fill>
        <patternFill patternType="solid">
          <bgColor rgb="FF00B0F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bgColor rgb="FFFFC000"/>
        </patternFill>
      </fill>
    </dxf>
    <dxf>
      <fill>
        <patternFill>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none">
          <bgColor auto="1"/>
        </patternFill>
      </fill>
    </dxf>
    <dxf>
      <fill>
        <patternFill patternType="solid">
          <bgColor rgb="FF92D050"/>
        </patternFill>
      </fill>
    </dxf>
    <dxf>
      <fill>
        <patternFill patternType="none">
          <bgColor auto="1"/>
        </patternFill>
      </fill>
    </dxf>
    <dxf>
      <fill>
        <patternFill patternType="none">
          <bgColor auto="1"/>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none">
          <bgColor auto="1"/>
        </patternFill>
      </fill>
    </dxf>
    <dxf>
      <fill>
        <patternFill patternType="none">
          <bgColor auto="1"/>
        </patternFill>
      </fill>
    </dxf>
    <dxf>
      <fill>
        <patternFill patternType="none">
          <bgColor auto="1"/>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none">
          <bgColor auto="1"/>
        </patternFill>
      </fill>
    </dxf>
    <dxf>
      <fill>
        <patternFill patternType="none">
          <bgColor auto="1"/>
        </patternFill>
      </fill>
    </dxf>
    <dxf>
      <fill>
        <patternFill patternType="solid">
          <bgColor rgb="FF92D050"/>
        </patternFill>
      </fill>
    </dxf>
    <dxf>
      <fill>
        <patternFill patternType="none">
          <bgColor auto="1"/>
        </patternFill>
      </fill>
    </dxf>
    <dxf>
      <fill>
        <patternFill patternType="none">
          <bgColor auto="1"/>
        </patternFill>
      </fill>
    </dxf>
    <dxf>
      <fill>
        <patternFill patternType="solid">
          <bgColor rgb="FF92D050"/>
        </patternFill>
      </fill>
    </dxf>
    <dxf>
      <fill>
        <patternFill patternType="none">
          <bgColor auto="1"/>
        </patternFill>
      </fill>
    </dxf>
    <dxf>
      <fill>
        <patternFill patternType="none">
          <bgColor auto="1"/>
        </patternFill>
      </fill>
    </dxf>
    <dxf>
      <fill>
        <patternFill patternType="none">
          <bgColor auto="1"/>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bgColor rgb="FF92D050"/>
        </patternFill>
      </fill>
    </dxf>
    <dxf>
      <fill>
        <patternFill>
          <bgColor rgb="FF92D05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bgColor rgb="FF92D050"/>
        </patternFill>
      </fill>
    </dxf>
    <dxf>
      <fill>
        <patternFill patternType="solid">
          <bgColor rgb="FF92D050"/>
        </patternFill>
      </fill>
    </dxf>
    <dxf>
      <fill>
        <patternFill>
          <bgColor rgb="FF92D050"/>
        </patternFill>
      </fill>
    </dxf>
    <dxf>
      <fill>
        <patternFill>
          <bgColor rgb="FF92D050"/>
        </patternFill>
      </fill>
    </dxf>
    <dxf>
      <fill>
        <patternFill patternType="none">
          <bgColor auto="1"/>
        </patternFill>
      </fill>
    </dxf>
    <dxf>
      <fill>
        <patternFill patternType="none">
          <bgColor auto="1"/>
        </patternFill>
      </fill>
    </dxf>
    <dxf>
      <fill>
        <patternFill>
          <bgColor rgb="FF92D050"/>
        </patternFill>
      </fill>
    </dxf>
    <dxf>
      <fill>
        <patternFill>
          <bgColor rgb="FF92D050"/>
        </patternFill>
      </fill>
    </dxf>
    <dxf>
      <fill>
        <patternFill patternType="none">
          <bgColor auto="1"/>
        </patternFill>
      </fill>
    </dxf>
    <dxf>
      <fill>
        <patternFill patternType="none">
          <bgColor auto="1"/>
        </patternFill>
      </fill>
    </dxf>
    <dxf>
      <fill>
        <patternFill>
          <bgColor rgb="FF92D050"/>
        </patternFill>
      </fill>
    </dxf>
    <dxf>
      <fill>
        <patternFill>
          <bgColor rgb="FF92D050"/>
        </patternFill>
      </fill>
    </dxf>
    <dxf>
      <fill>
        <patternFill patternType="none">
          <bgColor auto="1"/>
        </patternFill>
      </fill>
    </dxf>
    <dxf>
      <fill>
        <patternFill patternType="none">
          <bgColor auto="1"/>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bgColor rgb="FF92D050"/>
        </patternFill>
      </fill>
    </dxf>
    <dxf>
      <fill>
        <patternFill>
          <bgColor rgb="FF92D05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patternType="solid">
          <bgColor rgb="FF92D050"/>
        </patternFill>
      </fill>
    </dxf>
    <dxf>
      <fill>
        <patternFill patternType="solid">
          <bgColor rgb="FF92D05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alignment wrapText="1"/>
    </dxf>
    <dxf>
      <alignment wrapText="1"/>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bgColor rgb="FF92D050"/>
        </patternFill>
      </fill>
    </dxf>
    <dxf>
      <fill>
        <patternFill>
          <bgColor rgb="FF92D05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92D050"/>
        </patternFill>
      </fill>
    </dxf>
    <dxf>
      <fill>
        <patternFill>
          <bgColor rgb="FF92D050"/>
        </patternFill>
      </fill>
    </dxf>
    <dxf>
      <fill>
        <patternFill patternType="none">
          <bgColor auto="1"/>
        </patternFill>
      </fill>
    </dxf>
    <dxf>
      <fill>
        <patternFill patternType="none">
          <bgColor auto="1"/>
        </patternFill>
      </fill>
    </dxf>
    <dxf>
      <fill>
        <patternFill>
          <bgColor rgb="FF92D050"/>
        </patternFill>
      </fill>
    </dxf>
    <dxf>
      <fill>
        <patternFill>
          <bgColor rgb="FF92D050"/>
        </patternFill>
      </fill>
    </dxf>
    <dxf>
      <fill>
        <patternFill patternType="none">
          <bgColor auto="1"/>
        </patternFill>
      </fill>
    </dxf>
    <dxf>
      <fill>
        <patternFill patternType="none">
          <bgColor auto="1"/>
        </patternFill>
      </fill>
    </dxf>
    <dxf>
      <fill>
        <patternFill>
          <bgColor rgb="FF92D050"/>
        </patternFill>
      </fill>
    </dxf>
    <dxf>
      <fill>
        <patternFill>
          <bgColor rgb="FF92D050"/>
        </patternFill>
      </fill>
    </dxf>
    <dxf>
      <fill>
        <patternFill patternType="none">
          <bgColor auto="1"/>
        </patternFill>
      </fill>
    </dxf>
    <dxf>
      <fill>
        <patternFill patternType="none">
          <bgColor auto="1"/>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bgColor rgb="FF92D050"/>
        </patternFill>
      </fill>
    </dxf>
    <dxf>
      <fill>
        <patternFill>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patternType="solid">
          <bgColor rgb="FF92D050"/>
        </patternFill>
      </fill>
    </dxf>
    <dxf>
      <fill>
        <patternFill patternType="solid">
          <bgColor rgb="FF92D05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patternType="solid">
          <bgColor rgb="FFFFC000"/>
        </patternFill>
      </fill>
    </dxf>
    <dxf>
      <fill>
        <patternFill patternType="solid">
          <bgColor rgb="FFFFC000"/>
        </patternFill>
      </fill>
    </dxf>
    <dxf>
      <alignment wrapText="1"/>
    </dxf>
    <dxf>
      <alignment wrapText="1"/>
    </dxf>
  </dxfs>
  <tableStyles xmlns="http://schemas.openxmlformats.org/spreadsheetml/2006/main" count="0" defaultTableStyle="TableStyleMedium2" defaultPivotStyle="PivotStyleLight16"/>
</styleSheet>
</file>

<file path=xl/_rels/workbook.xml.rels><?xml version="1.0" encoding="utf-8" standalone="yes"?><Relationships xmlns="http://schemas.openxmlformats.org/package/2006/relationships"><Relationship Id="rId7" Type="http://schemas.openxmlformats.org/officeDocument/2006/relationships/worksheet" Target="worksheets/sheet7.xml" /><Relationship Id="rId2" Type="http://schemas.openxmlformats.org/officeDocument/2006/relationships/worksheet" Target="worksheets/sheet2.xml" /><Relationship Id="rId18" Type="http://schemas.openxmlformats.org/officeDocument/2006/relationships/styles" Target="styles.xml" /><Relationship Id="rId12" Type="http://schemas.openxmlformats.org/officeDocument/2006/relationships/externalLink" Target="/xl/externalLinks/externalLink3.xml" /><Relationship Id="rId8" Type="http://schemas.openxmlformats.org/officeDocument/2006/relationships/worksheet" Target="worksheets/sheet8.xml" /><Relationship Id="rId3" Type="http://schemas.openxmlformats.org/officeDocument/2006/relationships/worksheet" Target="worksheets/sheet3.xml" /><Relationship Id="rId17" Type="http://schemas.openxmlformats.org/officeDocument/2006/relationships/theme" Target="theme/theme1.xml" /><Relationship Id="rId13" Type="http://schemas.openxmlformats.org/officeDocument/2006/relationships/pivotCacheDefinition" Target="/xl/pivotCache/pivotCacheDefinition1.xml" /><Relationship Id="rId16" Type="http://schemas.microsoft.com/office/2007/relationships/slicerCache" Target="slicerCaches/slicerCache3.xml" /><Relationship Id="rId1" Type="http://schemas.openxmlformats.org/officeDocument/2006/relationships/worksheet" Target="worksheets/sheet1.xml" /><Relationship Id="rId9" Type="http://schemas.openxmlformats.org/officeDocument/2006/relationships/worksheet" Target="worksheets/sheet9.xml" /><Relationship Id="rId4" Type="http://schemas.openxmlformats.org/officeDocument/2006/relationships/worksheet" Target="worksheets/sheet4.xml" /><Relationship Id="rId10" Type="http://schemas.openxmlformats.org/officeDocument/2006/relationships/externalLink" Target="/xl/externalLinks/externalLink1.xml" /><Relationship Id="rId15" Type="http://schemas.microsoft.com/office/2007/relationships/slicerCache" Target="slicerCaches/slicerCache2.xml" /><Relationship Id="rId5" Type="http://schemas.openxmlformats.org/officeDocument/2006/relationships/worksheet" Target="worksheets/sheet5.xml" /><Relationship Id="rId19" Type="http://schemas.openxmlformats.org/officeDocument/2006/relationships/sharedStrings" Target="sharedStrings.xml" /><Relationship Id="rId11" Type="http://schemas.openxmlformats.org/officeDocument/2006/relationships/externalLink" Target="/xl/externalLinks/externalLink2.xml" /><Relationship Id="rId6" Type="http://schemas.openxmlformats.org/officeDocument/2006/relationships/worksheet" Target="worksheets/sheet6.xml" /><Relationship Id="rId14" Type="http://schemas.microsoft.com/office/2007/relationships/slicerCache" Target="slicerCaches/slicerCache1.xml" /></Relationships>
</file>

<file path=xl/drawings/_rels/vmlDrawing1.vml.rels><?xml version="1.0" encoding="utf-8" standalone="yes"?><Relationships xmlns="http://schemas.openxmlformats.org/package/2006/relationships"><Relationship Id="rId1" Type="http://schemas.openxmlformats.org/officeDocument/2006/relationships/image" Target="/xl/media/image1.png" /></Relationships>
</file>

<file path=xl/drawings/_rels/vmlDrawing2.vml.rels><?xml version="1.0" encoding="utf-8" standalone="yes"?><Relationships xmlns="http://schemas.openxmlformats.org/package/2006/relationships"><Relationship Id="rId1" Type="http://schemas.openxmlformats.org/officeDocument/2006/relationships/image" Target="/xl/media/image1.png" /></Relationships>
</file>

<file path=xl/drawings/_rels/vmlDrawing3.vml.rels><?xml version="1.0" encoding="utf-8" standalone="yes"?><Relationships xmlns="http://schemas.openxmlformats.org/package/2006/relationships"><Relationship Id="rId1" Type="http://schemas.openxmlformats.org/officeDocument/2006/relationships/image" Target="/xl/media/image1.png" /></Relationships>
</file>

<file path=xl/drawings/drawing1.xml><?xml version="1.0" encoding="utf-8"?>
<xdr:wsDr xmlns:xdr="http://schemas.openxmlformats.org/drawingml/2006/spreadsheetDrawing" xmlns:a="http://schemas.openxmlformats.org/drawingml/2006/main">
  <xdr:twoCellAnchor>
    <xdr:from>
      <xdr:col>9</xdr:col>
      <xdr:colOff>28575</xdr:colOff>
      <xdr:row>2</xdr:row>
      <xdr:rowOff>19050</xdr:rowOff>
    </xdr:from>
    <xdr:to>
      <xdr:col>12</xdr:col>
      <xdr:colOff>28575</xdr:colOff>
      <xdr:row>16</xdr:row>
      <xdr:rowOff>56197</xdr:rowOff>
    </xdr:to>
    <mc:AlternateContent xmlns:mc="http://schemas.openxmlformats.org/markup-compatibility/2006" xmlns:a14="http://schemas.microsoft.com/office/drawing/2010/main">
      <mc:Choice Requires="a14">
        <xdr:graphicFrame xmlns:xdr="http://schemas.openxmlformats.org/drawingml/2006/spreadsheetDrawing" macro="">
          <xdr:nvGraphicFramePr>
            <xdr:cNvPr id="2" name="Internal / External">
              <a:extLst xmlns:a="http://schemas.openxmlformats.org/drawingml/2006/main">
                <a:ext uri="{FF2B5EF4-FFF2-40B4-BE49-F238E27FC236}">
                  <a16:creationId xmlns:a16="http://schemas.microsoft.com/office/drawing/2014/main" id="{5F28CF04-9D7F-4957-897A-F8AD12A51A45}"/>
                </a:ext>
              </a:extLst>
            </xdr:cNvPr>
            <xdr:cNvGraphicFramePr/>
          </xdr:nvGraphicFramePr>
          <xdr:xfrm>
            <a:off xmlns:a="http://schemas.openxmlformats.org/drawingml/2006/main" x="0" y="0"/>
            <a:ext xmlns:a="http://schemas.openxmlformats.org/drawingml/2006/main" cx="0" cy="0"/>
          </xdr:xfrm>
          <a:graphic xmlns:a="http://schemas.openxmlformats.org/drawingml/2006/main">
            <a:graphicData uri="http://schemas.microsoft.com/office/drawing/2010/slicer">
              <sle:slicer xmlns:sle="http://schemas.microsoft.com/office/drawing/2010/slicer" name="Internal / External"/>
            </a:graphicData>
          </a:graphic>
        </xdr:graphicFrame>
      </mc:Choice>
      <mc:Fallback xmlns="">
        <xdr:sp xmlns:xdr="http://schemas.openxmlformats.org/drawingml/2006/spreadsheetDrawing" macro="" textlink="">
          <xdr:nvSpPr>
            <xdr:cNvPr id="0" name=""/>
            <xdr:cNvSpPr>
              <a:spLocks xmlns:a="http://schemas.openxmlformats.org/drawingml/2006/main" noTextEdit="1"/>
            </xdr:cNvSpPr>
          </xdr:nvSpPr>
          <xdr:spPr>
            <a:xfrm xmlns:a="http://schemas.openxmlformats.org/drawingml/2006/main">
              <a:off x="7524750" y="400050"/>
              <a:ext cx="1828800" cy="2524125"/>
            </a:xfrm>
            <a:prstGeom xmlns:a="http://schemas.openxmlformats.org/drawingml/2006/main" prst="rect">
              <a:avLst/>
            </a:prstGeom>
            <a:solidFill xmlns:a="http://schemas.openxmlformats.org/drawingml/2006/main">
              <a:prstClr val="white"/>
            </a:solidFill>
            <a:ln xmlns:a="http://schemas.openxmlformats.org/drawingml/2006/main" w="1">
              <a:solidFill>
                <a:prstClr val="green"/>
              </a:solidFill>
            </a:ln>
          </xdr:spPr>
          <xdr:txBody>
            <a:bodyPr xmlns:a="http://schemas.openxmlformats.org/drawingml/2006/main" vertOverflow="clip" horzOverflow="clip"/>
            <a:lstStyle xmlns:a="http://schemas.openxmlformats.org/drawingml/2006/main"/>
            <a:p xmlns:a="http://schemas.openxmlformats.org/drawingml/2006/main">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17</xdr:col>
      <xdr:colOff>190314</xdr:colOff>
      <xdr:row>2</xdr:row>
      <xdr:rowOff>22860</xdr:rowOff>
    </xdr:from>
    <xdr:to>
      <xdr:col>18</xdr:col>
      <xdr:colOff>388302</xdr:colOff>
      <xdr:row>16</xdr:row>
      <xdr:rowOff>101917</xdr:rowOff>
    </xdr:to>
    <mc:AlternateContent xmlns:mc="http://schemas.openxmlformats.org/markup-compatibility/2006" xmlns:a14="http://schemas.microsoft.com/office/drawing/2010/main">
      <mc:Choice Requires="a14">
        <xdr:graphicFrame xmlns:xdr="http://schemas.openxmlformats.org/drawingml/2006/spreadsheetDrawing" macro="">
          <xdr:nvGraphicFramePr>
            <xdr:cNvPr id="3" name="CONDITION RANK">
              <a:extLst xmlns:a="http://schemas.openxmlformats.org/drawingml/2006/main">
                <a:ext uri="{FF2B5EF4-FFF2-40B4-BE49-F238E27FC236}">
                  <a16:creationId xmlns:a16="http://schemas.microsoft.com/office/drawing/2014/main" id="{1BAD4D11-3540-409B-BBAB-DB83432F8ED5}"/>
                </a:ext>
              </a:extLst>
            </xdr:cNvPr>
            <xdr:cNvGraphicFramePr/>
          </xdr:nvGraphicFramePr>
          <xdr:xfrm>
            <a:off xmlns:a="http://schemas.openxmlformats.org/drawingml/2006/main" x="0" y="0"/>
            <a:ext xmlns:a="http://schemas.openxmlformats.org/drawingml/2006/main" cx="0" cy="0"/>
          </xdr:xfrm>
          <a:graphic xmlns:a="http://schemas.openxmlformats.org/drawingml/2006/main">
            <a:graphicData uri="http://schemas.microsoft.com/office/drawing/2010/slicer">
              <sle:slicer xmlns:sle="http://schemas.microsoft.com/office/drawing/2010/slicer" name="CONDITION RANK"/>
            </a:graphicData>
          </a:graphic>
        </xdr:graphicFrame>
      </mc:Choice>
      <mc:Fallback xmlns="">
        <xdr:sp xmlns:xdr="http://schemas.openxmlformats.org/drawingml/2006/spreadsheetDrawing" macro="" textlink="">
          <xdr:nvSpPr>
            <xdr:cNvPr id="0" name=""/>
            <xdr:cNvSpPr>
              <a:spLocks xmlns:a="http://schemas.openxmlformats.org/drawingml/2006/main" noTextEdit="1"/>
            </xdr:cNvSpPr>
          </xdr:nvSpPr>
          <xdr:spPr>
            <a:xfrm xmlns:a="http://schemas.openxmlformats.org/drawingml/2006/main">
              <a:off x="27372129" y="392974"/>
              <a:ext cx="1830977" cy="2484392"/>
            </a:xfrm>
            <a:prstGeom xmlns:a="http://schemas.openxmlformats.org/drawingml/2006/main" prst="rect">
              <a:avLst/>
            </a:prstGeom>
            <a:solidFill xmlns:a="http://schemas.openxmlformats.org/drawingml/2006/main">
              <a:prstClr val="white"/>
            </a:solidFill>
            <a:ln xmlns:a="http://schemas.openxmlformats.org/drawingml/2006/main" w="1">
              <a:solidFill>
                <a:prstClr val="green"/>
              </a:solidFill>
            </a:ln>
          </xdr:spPr>
          <xdr:txBody>
            <a:bodyPr xmlns:a="http://schemas.openxmlformats.org/drawingml/2006/main" vertOverflow="clip" horzOverflow="clip"/>
            <a:lstStyle xmlns:a="http://schemas.openxmlformats.org/drawingml/2006/main"/>
            <a:p xmlns:a="http://schemas.openxmlformats.org/drawingml/2006/main">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17</xdr:col>
      <xdr:colOff>199523</xdr:colOff>
      <xdr:row>14</xdr:row>
      <xdr:rowOff>16192</xdr:rowOff>
    </xdr:from>
    <xdr:to>
      <xdr:col>18</xdr:col>
      <xdr:colOff>394441</xdr:colOff>
      <xdr:row>27</xdr:row>
      <xdr:rowOff>78105</xdr:rowOff>
    </xdr:to>
    <mc:AlternateContent xmlns:mc="http://schemas.openxmlformats.org/markup-compatibility/2006" xmlns:a14="http://schemas.microsoft.com/office/drawing/2010/main">
      <mc:Choice Requires="a14">
        <xdr:graphicFrame xmlns:xdr="http://schemas.openxmlformats.org/drawingml/2006/spreadsheetDrawing" macro="">
          <xdr:nvGraphicFramePr>
            <xdr:cNvPr id="4" name="Internal / External 1">
              <a:extLst xmlns:a="http://schemas.openxmlformats.org/drawingml/2006/main">
                <a:ext uri="{FF2B5EF4-FFF2-40B4-BE49-F238E27FC236}">
                  <a16:creationId xmlns:a16="http://schemas.microsoft.com/office/drawing/2014/main" id="{36572CF5-C782-4707-880C-BEA54F2EC87C}"/>
                </a:ext>
              </a:extLst>
            </xdr:cNvPr>
            <xdr:cNvGraphicFramePr/>
          </xdr:nvGraphicFramePr>
          <xdr:xfrm>
            <a:off xmlns:a="http://schemas.openxmlformats.org/drawingml/2006/main" x="0" y="0"/>
            <a:ext xmlns:a="http://schemas.openxmlformats.org/drawingml/2006/main" cx="0" cy="0"/>
          </xdr:xfrm>
          <a:graphic xmlns:a="http://schemas.openxmlformats.org/drawingml/2006/main">
            <a:graphicData uri="http://schemas.microsoft.com/office/drawing/2010/slicer">
              <sle:slicer xmlns:sle="http://schemas.microsoft.com/office/drawing/2010/slicer" name="Internal / External 1"/>
            </a:graphicData>
          </a:graphic>
        </xdr:graphicFrame>
      </mc:Choice>
      <mc:Fallback xmlns="">
        <xdr:sp xmlns:xdr="http://schemas.openxmlformats.org/drawingml/2006/spreadsheetDrawing" macro="" textlink="">
          <xdr:nvSpPr>
            <xdr:cNvPr id="0" name=""/>
            <xdr:cNvSpPr>
              <a:spLocks xmlns:a="http://schemas.openxmlformats.org/drawingml/2006/main" noTextEdit="1"/>
            </xdr:cNvSpPr>
          </xdr:nvSpPr>
          <xdr:spPr>
            <a:xfrm xmlns:a="http://schemas.openxmlformats.org/drawingml/2006/main">
              <a:off x="27380837" y="2607128"/>
              <a:ext cx="1828800" cy="2466975"/>
            </a:xfrm>
            <a:prstGeom xmlns:a="http://schemas.openxmlformats.org/drawingml/2006/main" prst="rect">
              <a:avLst/>
            </a:prstGeom>
            <a:solidFill xmlns:a="http://schemas.openxmlformats.org/drawingml/2006/main">
              <a:prstClr val="white"/>
            </a:solidFill>
            <a:ln xmlns:a="http://schemas.openxmlformats.org/drawingml/2006/main" w="1">
              <a:solidFill>
                <a:prstClr val="green"/>
              </a:solidFill>
            </a:ln>
          </xdr:spPr>
          <xdr:txBody>
            <a:bodyPr xmlns:a="http://schemas.openxmlformats.org/drawingml/2006/main" vertOverflow="clip" horzOverflow="clip"/>
            <a:lstStyle xmlns:a="http://schemas.openxmlformats.org/drawingml/2006/main"/>
            <a:p xmlns:a="http://schemas.openxmlformats.org/drawingml/2006/main">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externalLinks/_rels/externalLink1.xml.rels><?xml version="1.0" encoding="utf-8" standalone="yes"?><Relationships xmlns="http://schemas.openxmlformats.org/package/2006/relationships"><Relationship Id="rId1" Type="http://schemas.openxmlformats.org/officeDocument/2006/relationships/externalLinkPath" Target="file:///C:\Users\MAGR3308\OneDrive%20Corp\OneDrive%20-%20Atkins%20Ltd\Desktop\Alvaston%20Junior%20Survey%20data%20combined%20TEST.xlsx" TargetMode="External" /></Relationships>
</file>

<file path=xl/externalLinks/_rels/externalLink2.xml.rels><?xml version="1.0" encoding="utf-8" standalone="yes"?><Relationships xmlns="http://schemas.openxmlformats.org/package/2006/relationships"><Relationship Id="rId1" Type="http://schemas.openxmlformats.org/officeDocument/2006/relationships/externalLinkPath" Target="/GBNGB/FandG/General/Derby%20City%20Projects/Derby%20City%20Projects/DCC%20Stock%20Condition%20Surveys%202016-17/Education%2016-17/Education%202017/Alvaston%20Infant%20and%20Nursery/Final%20data/Alvaston%20Infant%20and%20Nursery%20data%20GMA%20TEST.xlsx" TargetMode="External" /></Relationships>
</file>

<file path=xl/externalLinks/_rels/externalLink3.xml.rels><?xml version="1.0" encoding="utf-8" standalone="yes"?><Relationships xmlns="http://schemas.openxmlformats.org/package/2006/relationships"><Relationship Id="rId1" Type="http://schemas.openxmlformats.org/officeDocument/2006/relationships/externalLinkPath" Target="/GBNGB/FandG/General/Derby%20City%20Projects/Derby%20City%20Projects/DCC%20Stock%20Condition%20Surveys%202016-17/Education/Pear%20Tree%20Infant%20School/M+E/Condition%20Survey%20%20-%20Dale%20Community.xls" TargetMode="External" /></Relationships>
</file>

<file path=xl/externalLinks/externalLink1.xml><?xml version="1.0" encoding="utf-8"?>
<externalLink xmlns="http://schemas.openxmlformats.org/spreadsheetml/2006/main">
  <externalBook xmlns:d2p1="http://schemas.openxmlformats.org/officeDocument/2006/relationships" d2p1:id="rId1">
    <sheetNames>
      <sheetName val="Condition entry sheet"/>
      <sheetName val="Data Check"/>
      <sheetName val="Condition rota"/>
      <sheetName val="Sheet1"/>
      <sheetName val="Master Sheet"/>
      <sheetName val="Edit 1 - Full Project"/>
      <sheetName val="Edit 2 - M&amp;E"/>
      <sheetName val="Edit 3 - Windows and Roof"/>
    </sheetNames>
    <sheetDataSet>
      <sheetData sheetId="0">
        <row r="2">
          <cell r="Y2">
            <v>0</v>
          </cell>
        </row>
      </sheetData>
      <sheetData sheetId="1" refreshError="1"/>
      <sheetData sheetId="2">
        <row r="1">
          <cell r="A1" t="str">
            <v>ElementID</v>
          </cell>
          <cell r="K1" t="str">
            <v>Elevation</v>
          </cell>
          <cell r="L1" t="str">
            <v>Description</v>
          </cell>
        </row>
        <row r="2">
          <cell r="A2">
            <v>0</v>
          </cell>
          <cell r="F2" t="str">
            <v>A</v>
          </cell>
          <cell r="G2">
            <v>1</v>
          </cell>
          <cell r="H2">
            <v>1</v>
          </cell>
          <cell r="I2">
            <v>1</v>
          </cell>
          <cell r="J2">
            <v>1</v>
          </cell>
          <cell r="K2" t="str">
            <v>E001</v>
          </cell>
          <cell r="L2" t="str">
            <v> 1No wash hand basin</v>
          </cell>
          <cell r="N2" t="str">
            <v>Repair</v>
          </cell>
          <cell r="Q2" t="str">
            <v>m3</v>
          </cell>
          <cell r="S2" t="str">
            <v>John Lightfoot</v>
          </cell>
        </row>
        <row r="3">
          <cell r="A3">
            <v>1</v>
          </cell>
          <cell r="F3" t="str">
            <v>B</v>
          </cell>
          <cell r="G3">
            <v>2</v>
          </cell>
          <cell r="H3">
            <v>2</v>
          </cell>
          <cell r="I3">
            <v>2</v>
          </cell>
          <cell r="J3">
            <v>2</v>
          </cell>
          <cell r="K3" t="str">
            <v>E002</v>
          </cell>
          <cell r="L3" t="str">
            <v> 2No wash hand basin</v>
          </cell>
          <cell r="N3" t="str">
            <v>Replace</v>
          </cell>
          <cell r="Q3" t="str">
            <v>m2</v>
          </cell>
          <cell r="S3" t="str">
            <v>Karen Andrew</v>
          </cell>
        </row>
        <row r="4">
          <cell r="A4">
            <v>2</v>
          </cell>
          <cell r="F4" t="str">
            <v>C</v>
          </cell>
          <cell r="G4">
            <v>3</v>
          </cell>
          <cell r="H4">
            <v>3</v>
          </cell>
          <cell r="I4">
            <v>3</v>
          </cell>
          <cell r="J4">
            <v>3</v>
          </cell>
          <cell r="K4" t="str">
            <v>E003</v>
          </cell>
          <cell r="L4" t="str">
            <v> 3No wash hand basin</v>
          </cell>
          <cell r="N4" t="str">
            <v>Redecorate</v>
          </cell>
          <cell r="Q4" t="str">
            <v>m</v>
          </cell>
          <cell r="S4" t="str">
            <v>CJR Midlands</v>
          </cell>
        </row>
        <row r="5">
          <cell r="A5">
            <v>3</v>
          </cell>
          <cell r="F5" t="str">
            <v>D</v>
          </cell>
          <cell r="G5">
            <v>4</v>
          </cell>
          <cell r="K5" t="str">
            <v>E004</v>
          </cell>
          <cell r="L5" t="str">
            <v> 4No wash hand basin</v>
          </cell>
          <cell r="N5" t="str">
            <v>Clean</v>
          </cell>
          <cell r="Q5" t="str">
            <v>Each</v>
          </cell>
          <cell r="S5" t="str">
            <v>Richard Samuel-Perry</v>
          </cell>
        </row>
        <row r="6">
          <cell r="A6">
            <v>4</v>
          </cell>
          <cell r="K6" t="str">
            <v>E005</v>
          </cell>
          <cell r="L6" t="str">
            <v> 5No wash hand basin</v>
          </cell>
          <cell r="N6" t="str">
            <v>Demolish</v>
          </cell>
          <cell r="Q6" t="str">
            <v>nr</v>
          </cell>
          <cell r="S6" t="str">
            <v>Faithful and Gould</v>
          </cell>
        </row>
        <row r="7">
          <cell r="A7">
            <v>5</v>
          </cell>
          <cell r="K7" t="str">
            <v>E006</v>
          </cell>
          <cell r="L7" t="str">
            <v> 6No wash hand basin</v>
          </cell>
          <cell r="N7" t="str">
            <v>No Action</v>
          </cell>
          <cell r="Q7" t="str">
            <v>hr</v>
          </cell>
          <cell r="S7" t="str">
            <v>Andrew Pritchard</v>
          </cell>
        </row>
        <row r="8">
          <cell r="A8">
            <v>6</v>
          </cell>
          <cell r="K8" t="str">
            <v>E007</v>
          </cell>
          <cell r="L8" t="str">
            <v>1No belfast sink and 2No stainless steel sinks</v>
          </cell>
          <cell r="S8" t="str">
            <v>Jon Collinson</v>
          </cell>
        </row>
        <row r="9">
          <cell r="A9">
            <v>7</v>
          </cell>
          <cell r="K9" t="str">
            <v>E008</v>
          </cell>
          <cell r="L9" t="str">
            <v>1No WC</v>
          </cell>
          <cell r="S9" t="str">
            <v>Steve Goodhead</v>
          </cell>
        </row>
        <row r="10">
          <cell r="A10">
            <v>8</v>
          </cell>
          <cell r="K10" t="str">
            <v>E009</v>
          </cell>
          <cell r="L10" t="str">
            <v>1No WC and 1No wash hand basin</v>
          </cell>
          <cell r="S10" t="str">
            <v>Gordon Rhodes</v>
          </cell>
        </row>
        <row r="11">
          <cell r="A11">
            <v>9</v>
          </cell>
          <cell r="K11" t="str">
            <v>E010</v>
          </cell>
          <cell r="L11" t="str">
            <v>1No WC, 1No bowl urinal and 1No wash hand basin</v>
          </cell>
          <cell r="S11" t="str">
            <v>Ian Derbyshire</v>
          </cell>
        </row>
        <row r="12">
          <cell r="A12">
            <v>10</v>
          </cell>
          <cell r="K12" t="str">
            <v>E011</v>
          </cell>
          <cell r="L12" t="str">
            <v>1No WC, 2No bowl urinal and 2No wash hand basin</v>
          </cell>
          <cell r="S12" t="str">
            <v>David Highfield</v>
          </cell>
        </row>
        <row r="13">
          <cell r="A13">
            <v>11</v>
          </cell>
          <cell r="K13" t="str">
            <v>E012</v>
          </cell>
          <cell r="L13" t="str">
            <v>1No WC, 3No wash hand basins, 1No stainless steel trough urinal</v>
          </cell>
          <cell r="S13" t="str">
            <v>Colin Bridges</v>
          </cell>
        </row>
        <row r="14">
          <cell r="A14">
            <v>12</v>
          </cell>
          <cell r="K14" t="str">
            <v>E013</v>
          </cell>
          <cell r="L14" t="str">
            <v>20/40 double glazed plastisol coated metal doors</v>
          </cell>
        </row>
        <row r="15">
          <cell r="A15">
            <v>13</v>
          </cell>
          <cell r="K15" t="str">
            <v>E014</v>
          </cell>
          <cell r="L15" t="str">
            <v>20/40 double glazed precoated aluminium doors</v>
          </cell>
        </row>
        <row r="16">
          <cell r="A16">
            <v>14</v>
          </cell>
          <cell r="K16" t="str">
            <v>E015</v>
          </cell>
          <cell r="L16" t="str">
            <v>20/40 double glazed softwood doors</v>
          </cell>
        </row>
        <row r="17">
          <cell r="A17">
            <v>15</v>
          </cell>
          <cell r="K17" t="str">
            <v>E016</v>
          </cell>
          <cell r="L17" t="str">
            <v>20/40 flush plastisol coated metal doors</v>
          </cell>
        </row>
        <row r="18">
          <cell r="A18">
            <v>16</v>
          </cell>
          <cell r="K18" t="str">
            <v>E017</v>
          </cell>
          <cell r="L18" t="str">
            <v>20/40 flush precoated aluminium doors</v>
          </cell>
        </row>
        <row r="19">
          <cell r="A19">
            <v>17</v>
          </cell>
          <cell r="K19" t="str">
            <v>E018</v>
          </cell>
          <cell r="L19" t="str">
            <v>20/40 single glazed plastisol coated metal doors</v>
          </cell>
        </row>
        <row r="20">
          <cell r="A20">
            <v>18</v>
          </cell>
          <cell r="K20" t="str">
            <v>E019</v>
          </cell>
          <cell r="L20" t="str">
            <v>20/40 single glazed precoated aluminium doors</v>
          </cell>
        </row>
        <row r="21">
          <cell r="A21">
            <v>19</v>
          </cell>
          <cell r="K21" t="str">
            <v>E020</v>
          </cell>
          <cell r="L21" t="str">
            <v>20/40 single glazed softwood doors</v>
          </cell>
        </row>
        <row r="22">
          <cell r="A22">
            <v>20</v>
          </cell>
          <cell r="K22" t="str">
            <v>E021</v>
          </cell>
          <cell r="L22" t="str">
            <v>20/40 Softwood doors</v>
          </cell>
        </row>
        <row r="23">
          <cell r="A23">
            <v>21</v>
          </cell>
          <cell r="K23" t="str">
            <v>E022</v>
          </cell>
          <cell r="L23" t="str">
            <v>225mm Solid brick boundary wall</v>
          </cell>
        </row>
        <row r="24">
          <cell r="A24">
            <v>22</v>
          </cell>
          <cell r="K24" t="str">
            <v>E023</v>
          </cell>
          <cell r="L24" t="str">
            <v>2No WC</v>
          </cell>
        </row>
        <row r="25">
          <cell r="A25">
            <v>23</v>
          </cell>
          <cell r="K25" t="str">
            <v>E024</v>
          </cell>
          <cell r="L25" t="str">
            <v>2No WC and 2No wash hand basin</v>
          </cell>
        </row>
        <row r="26">
          <cell r="A26">
            <v>24</v>
          </cell>
          <cell r="K26" t="str">
            <v>E025</v>
          </cell>
          <cell r="L26" t="str">
            <v>2No WC, 2No bowl, Stainless steel urinal</v>
          </cell>
        </row>
        <row r="27">
          <cell r="A27">
            <v>25</v>
          </cell>
          <cell r="K27" t="str">
            <v>E026</v>
          </cell>
          <cell r="L27" t="str">
            <v>3No WC</v>
          </cell>
        </row>
        <row r="28">
          <cell r="A28">
            <v>26</v>
          </cell>
          <cell r="K28" t="str">
            <v>E027</v>
          </cell>
          <cell r="L28" t="str">
            <v>3No WC and 3No wash hand basin</v>
          </cell>
        </row>
        <row r="29">
          <cell r="A29">
            <v>27</v>
          </cell>
          <cell r="K29" t="str">
            <v>E028</v>
          </cell>
          <cell r="L29" t="str">
            <v>4No WC</v>
          </cell>
        </row>
        <row r="30">
          <cell r="A30">
            <v>28</v>
          </cell>
          <cell r="K30" t="str">
            <v>E029</v>
          </cell>
          <cell r="L30" t="str">
            <v>4No WC and 4No wash hand basin</v>
          </cell>
        </row>
        <row r="31">
          <cell r="A31">
            <v>29</v>
          </cell>
          <cell r="K31" t="str">
            <v>E030</v>
          </cell>
          <cell r="L31" t="str">
            <v>4No WC, 7No wash hand basins and a stainless steel trough urinal</v>
          </cell>
        </row>
        <row r="32">
          <cell r="A32">
            <v>30</v>
          </cell>
          <cell r="K32" t="str">
            <v>E031</v>
          </cell>
          <cell r="L32" t="str">
            <v>5No WC</v>
          </cell>
        </row>
        <row r="33">
          <cell r="A33">
            <v>31</v>
          </cell>
          <cell r="K33" t="str">
            <v>E032</v>
          </cell>
          <cell r="L33" t="str">
            <v>5No WC and 5No wash hand basin</v>
          </cell>
        </row>
        <row r="34">
          <cell r="A34">
            <v>32</v>
          </cell>
          <cell r="K34" t="str">
            <v>E033</v>
          </cell>
          <cell r="L34" t="str">
            <v>6No WC</v>
          </cell>
        </row>
        <row r="35">
          <cell r="A35">
            <v>33</v>
          </cell>
          <cell r="K35" t="str">
            <v>E034</v>
          </cell>
          <cell r="L35" t="str">
            <v>6No WC and 6No wash hand basin</v>
          </cell>
        </row>
        <row r="36">
          <cell r="A36">
            <v>34</v>
          </cell>
          <cell r="K36" t="str">
            <v>E035</v>
          </cell>
          <cell r="L36" t="str">
            <v>Aggregate finished GRP panels</v>
          </cell>
        </row>
        <row r="37">
          <cell r="A37">
            <v>35</v>
          </cell>
          <cell r="K37" t="str">
            <v>E036</v>
          </cell>
          <cell r="L37" t="str">
            <v>All weather turf</v>
          </cell>
        </row>
        <row r="38">
          <cell r="A38">
            <v>36</v>
          </cell>
          <cell r="K38" t="str">
            <v>E037</v>
          </cell>
          <cell r="L38" t="str">
            <v>Aluminium louvered grills</v>
          </cell>
        </row>
        <row r="39">
          <cell r="A39">
            <v>37</v>
          </cell>
          <cell r="K39" t="str">
            <v>E038</v>
          </cell>
          <cell r="L39" t="str">
            <v>Aluminium roller shutter door</v>
          </cell>
        </row>
        <row r="40">
          <cell r="A40">
            <v>38</v>
          </cell>
          <cell r="K40" t="str">
            <v>E039</v>
          </cell>
          <cell r="L40" t="str">
            <v>Anti slip paint finish</v>
          </cell>
        </row>
        <row r="41">
          <cell r="A41">
            <v>39</v>
          </cell>
          <cell r="K41" t="str">
            <v>E040</v>
          </cell>
          <cell r="L41" t="str">
            <v>Art sink</v>
          </cell>
        </row>
        <row r="42">
          <cell r="A42">
            <v>40</v>
          </cell>
          <cell r="K42" t="str">
            <v>E041</v>
          </cell>
          <cell r="L42" t="str">
            <v>Artex</v>
          </cell>
        </row>
        <row r="43">
          <cell r="A43">
            <v>41</v>
          </cell>
          <cell r="K43" t="str">
            <v>E042</v>
          </cell>
          <cell r="L43" t="str">
            <v>Artex finished plasterboard</v>
          </cell>
        </row>
        <row r="44">
          <cell r="A44">
            <v>42</v>
          </cell>
          <cell r="K44" t="str">
            <v>E043</v>
          </cell>
          <cell r="L44" t="str">
            <v>Asbestos board</v>
          </cell>
        </row>
        <row r="45">
          <cell r="A45">
            <v>43</v>
          </cell>
          <cell r="K45" t="str">
            <v>E044</v>
          </cell>
          <cell r="L45" t="str">
            <v>Asbestos Cement Big six sheeting</v>
          </cell>
        </row>
        <row r="46">
          <cell r="A46">
            <v>44</v>
          </cell>
          <cell r="K46" t="str">
            <v>E045</v>
          </cell>
          <cell r="L46" t="str">
            <v>Asbestos Cement profile sheeting</v>
          </cell>
        </row>
        <row r="47">
          <cell r="A47">
            <v>45</v>
          </cell>
          <cell r="K47" t="str">
            <v>E046</v>
          </cell>
          <cell r="L47" t="str">
            <v>Asbestos cement tiles</v>
          </cell>
        </row>
        <row r="48">
          <cell r="A48">
            <v>46</v>
          </cell>
          <cell r="K48" t="str">
            <v>E047</v>
          </cell>
          <cell r="L48" t="str">
            <v>Asbestos gutters</v>
          </cell>
        </row>
        <row r="49">
          <cell r="A49">
            <v>47</v>
          </cell>
          <cell r="K49" t="str">
            <v>E048</v>
          </cell>
          <cell r="L49" t="str">
            <v>Asbestos gutters and downpipes</v>
          </cell>
        </row>
        <row r="50">
          <cell r="A50">
            <v>48</v>
          </cell>
          <cell r="K50" t="str">
            <v>E049</v>
          </cell>
          <cell r="L50" t="str">
            <v>Asbestos tile suspended ceiling</v>
          </cell>
        </row>
        <row r="51">
          <cell r="A51">
            <v>49</v>
          </cell>
          <cell r="K51" t="str">
            <v>E050</v>
          </cell>
          <cell r="L51" t="str">
            <v>Asphalt</v>
          </cell>
        </row>
        <row r="52">
          <cell r="A52">
            <v>50</v>
          </cell>
          <cell r="K52" t="str">
            <v>E051</v>
          </cell>
          <cell r="L52" t="str">
            <v>Base units</v>
          </cell>
        </row>
        <row r="53">
          <cell r="A53">
            <v>51</v>
          </cell>
          <cell r="K53" t="str">
            <v>E052</v>
          </cell>
          <cell r="L53" t="str">
            <v>Belfast sink</v>
          </cell>
        </row>
        <row r="54">
          <cell r="A54">
            <v>52</v>
          </cell>
          <cell r="K54" t="str">
            <v>E053</v>
          </cell>
          <cell r="L54" t="str">
            <v>Benching</v>
          </cell>
        </row>
        <row r="55">
          <cell r="A55">
            <v>53</v>
          </cell>
          <cell r="K55" t="str">
            <v>E054</v>
          </cell>
          <cell r="L55" t="str">
            <v>Benching and whiteboard</v>
          </cell>
        </row>
        <row r="56">
          <cell r="A56">
            <v>54</v>
          </cell>
          <cell r="K56" t="str">
            <v>E055</v>
          </cell>
          <cell r="L56" t="str">
            <v>Benching, cupboards and shelves</v>
          </cell>
        </row>
        <row r="57">
          <cell r="A57">
            <v>55</v>
          </cell>
          <cell r="K57" t="str">
            <v>E056</v>
          </cell>
          <cell r="L57" t="str">
            <v>Benching, cupboards and whiteboard</v>
          </cell>
        </row>
        <row r="58">
          <cell r="A58">
            <v>56</v>
          </cell>
          <cell r="K58" t="str">
            <v>E057</v>
          </cell>
          <cell r="L58" t="str">
            <v>Benching, cupboards, whiteboard and coat hooks</v>
          </cell>
        </row>
        <row r="59">
          <cell r="A59">
            <v>57</v>
          </cell>
          <cell r="K59" t="str">
            <v>E058</v>
          </cell>
          <cell r="L59" t="str">
            <v>Benching, whiteboard and shelves</v>
          </cell>
        </row>
        <row r="60">
          <cell r="A60">
            <v>58</v>
          </cell>
          <cell r="K60" t="str">
            <v>E059</v>
          </cell>
          <cell r="L60" t="str">
            <v>Bitumen damp proof course</v>
          </cell>
        </row>
        <row r="61">
          <cell r="A61">
            <v>59</v>
          </cell>
          <cell r="K61" t="str">
            <v>E060</v>
          </cell>
          <cell r="L61" t="str">
            <v>Bitumen damp proof course with air bricks</v>
          </cell>
        </row>
        <row r="62">
          <cell r="A62">
            <v>60</v>
          </cell>
          <cell r="K62" t="str">
            <v>E061</v>
          </cell>
          <cell r="L62" t="str">
            <v>Blackboard</v>
          </cell>
        </row>
        <row r="63">
          <cell r="A63">
            <v>61</v>
          </cell>
          <cell r="K63" t="str">
            <v>E062</v>
          </cell>
          <cell r="L63" t="str">
            <v>Block and stud walls</v>
          </cell>
        </row>
        <row r="64">
          <cell r="A64">
            <v>62</v>
          </cell>
          <cell r="K64" t="str">
            <v>E063</v>
          </cell>
          <cell r="L64" t="str">
            <v>Block solid walls </v>
          </cell>
        </row>
        <row r="65">
          <cell r="A65">
            <v>63</v>
          </cell>
          <cell r="K65" t="str">
            <v>E064</v>
          </cell>
          <cell r="L65" t="str">
            <v>Blockwork cubicles</v>
          </cell>
        </row>
        <row r="66">
          <cell r="A66">
            <v>64</v>
          </cell>
          <cell r="K66" t="str">
            <v>E065</v>
          </cell>
          <cell r="L66" t="str">
            <v>Blue brick damp proof course</v>
          </cell>
        </row>
        <row r="67">
          <cell r="A67">
            <v>65</v>
          </cell>
          <cell r="K67" t="str">
            <v>E066</v>
          </cell>
          <cell r="L67" t="str">
            <v>Blue brick damp proof course, air bricks</v>
          </cell>
        </row>
        <row r="68">
          <cell r="A68">
            <v>66</v>
          </cell>
          <cell r="K68" t="str">
            <v>E067</v>
          </cell>
          <cell r="L68" t="str">
            <v>Brick and block solid walls</v>
          </cell>
        </row>
        <row r="69">
          <cell r="A69">
            <v>67</v>
          </cell>
          <cell r="K69" t="str">
            <v>E068</v>
          </cell>
          <cell r="L69" t="str">
            <v>Brick chimney with concrete flaunching</v>
          </cell>
        </row>
        <row r="70">
          <cell r="A70">
            <v>68</v>
          </cell>
          <cell r="K70" t="str">
            <v>E069</v>
          </cell>
          <cell r="L70" t="str">
            <v>Brick paving</v>
          </cell>
        </row>
        <row r="71">
          <cell r="K71" t="str">
            <v>E070</v>
          </cell>
          <cell r="L71" t="str">
            <v>Brick solid and stud walls</v>
          </cell>
        </row>
        <row r="72">
          <cell r="K72" t="str">
            <v>E071</v>
          </cell>
          <cell r="L72" t="str">
            <v>Brick solid walls</v>
          </cell>
        </row>
        <row r="73">
          <cell r="K73" t="str">
            <v>E072</v>
          </cell>
          <cell r="L73" t="str">
            <v>Carpet and Granwood finishes</v>
          </cell>
        </row>
        <row r="74">
          <cell r="K74" t="str">
            <v>E073</v>
          </cell>
          <cell r="L74" t="str">
            <v>Carpet and parquet finishes</v>
          </cell>
        </row>
        <row r="75">
          <cell r="K75" t="str">
            <v>E074</v>
          </cell>
          <cell r="L75" t="str">
            <v>Carpet and vinyl sheet finishes</v>
          </cell>
        </row>
        <row r="76">
          <cell r="K76" t="str">
            <v>E075</v>
          </cell>
          <cell r="L76" t="str">
            <v>Carpet finish</v>
          </cell>
        </row>
        <row r="77">
          <cell r="K77" t="str">
            <v>E076</v>
          </cell>
          <cell r="L77" t="str">
            <v>Carpet off parquet finishes</v>
          </cell>
        </row>
        <row r="78">
          <cell r="K78" t="str">
            <v>E077</v>
          </cell>
          <cell r="L78" t="str">
            <v>Carpet tile and Granwood finishes</v>
          </cell>
        </row>
        <row r="79">
          <cell r="K79" t="str">
            <v>E078</v>
          </cell>
          <cell r="L79" t="str">
            <v>Carpet tile and parquet finishes</v>
          </cell>
        </row>
        <row r="80">
          <cell r="K80" t="str">
            <v>E079</v>
          </cell>
          <cell r="L80" t="str">
            <v>Carpet tile and vinyl sheet finishes</v>
          </cell>
        </row>
        <row r="81">
          <cell r="K81" t="str">
            <v>E080</v>
          </cell>
          <cell r="L81" t="str">
            <v>Carpet tile and vinyl tile finishes</v>
          </cell>
        </row>
        <row r="82">
          <cell r="K82" t="str">
            <v>E081</v>
          </cell>
          <cell r="L82" t="str">
            <v>Carpet tile finish</v>
          </cell>
        </row>
        <row r="83">
          <cell r="K83" t="str">
            <v>E082</v>
          </cell>
          <cell r="L83" t="str">
            <v>Carpet tile off Granwood finish</v>
          </cell>
        </row>
        <row r="84">
          <cell r="K84" t="str">
            <v>E083</v>
          </cell>
          <cell r="L84" t="str">
            <v>Carpet tile off parquet finish</v>
          </cell>
        </row>
        <row r="85">
          <cell r="K85" t="str">
            <v>E084</v>
          </cell>
          <cell r="L85" t="str">
            <v>Casement fasteners</v>
          </cell>
        </row>
        <row r="86">
          <cell r="K86" t="str">
            <v>E085</v>
          </cell>
          <cell r="L86" t="str">
            <v>Casement fasteners and overhead closer</v>
          </cell>
        </row>
        <row r="87">
          <cell r="K87" t="str">
            <v>E086</v>
          </cell>
          <cell r="L87" t="str">
            <v>Casement fasteners and panic bolts</v>
          </cell>
        </row>
        <row r="88">
          <cell r="K88" t="str">
            <v>E087</v>
          </cell>
          <cell r="L88" t="str">
            <v>Casement fasteners, levers and lock</v>
          </cell>
        </row>
        <row r="89">
          <cell r="K89" t="str">
            <v>E088</v>
          </cell>
          <cell r="L89" t="str">
            <v>Casement fasteners, overhead closers and levers</v>
          </cell>
        </row>
        <row r="90">
          <cell r="K90" t="str">
            <v>E089</v>
          </cell>
          <cell r="L90" t="str">
            <v>Casement fasteners, overhead closers and panic bolt</v>
          </cell>
        </row>
        <row r="91">
          <cell r="K91" t="str">
            <v>E090</v>
          </cell>
          <cell r="L91" t="str">
            <v>Casements</v>
          </cell>
        </row>
        <row r="92">
          <cell r="K92" t="str">
            <v>E091</v>
          </cell>
          <cell r="L92" t="str">
            <v>Cast iron downpipes</v>
          </cell>
        </row>
        <row r="93">
          <cell r="K93" t="str">
            <v>E092</v>
          </cell>
          <cell r="L93" t="str">
            <v>Cast iron gutters</v>
          </cell>
        </row>
        <row r="94">
          <cell r="K94" t="str">
            <v>E093</v>
          </cell>
          <cell r="L94" t="str">
            <v>Cast iron gutters and downpipes</v>
          </cell>
        </row>
        <row r="95">
          <cell r="K95" t="str">
            <v>E094</v>
          </cell>
          <cell r="L95" t="str">
            <v>Cast iron palisade railings and gates</v>
          </cell>
        </row>
        <row r="96">
          <cell r="K96" t="str">
            <v>E095</v>
          </cell>
          <cell r="L96" t="str">
            <v>Cast iron Soil and Vent pipe</v>
          </cell>
        </row>
        <row r="97">
          <cell r="K97" t="str">
            <v>E096</v>
          </cell>
          <cell r="L97" t="str">
            <v>cast iron spiral staircase</v>
          </cell>
        </row>
        <row r="98">
          <cell r="K98" t="str">
            <v>E097</v>
          </cell>
          <cell r="L98" t="str">
            <v>Cement fibre board</v>
          </cell>
        </row>
        <row r="99">
          <cell r="K99" t="str">
            <v>E098</v>
          </cell>
          <cell r="L99" t="str">
            <v>Ceramic science sinks</v>
          </cell>
        </row>
        <row r="100">
          <cell r="K100" t="str">
            <v>E099</v>
          </cell>
          <cell r="L100" t="str">
            <v>CLASP steel frame</v>
          </cell>
        </row>
        <row r="101">
          <cell r="K101" t="str">
            <v>E100</v>
          </cell>
          <cell r="L101" t="str">
            <v>Cleaners sink</v>
          </cell>
        </row>
        <row r="102">
          <cell r="K102" t="str">
            <v>E101</v>
          </cell>
          <cell r="L102" t="str">
            <v>Coat hooks</v>
          </cell>
        </row>
        <row r="103">
          <cell r="K103" t="str">
            <v>E102</v>
          </cell>
          <cell r="L103" t="str">
            <v>Coat hooks and cupboards</v>
          </cell>
        </row>
        <row r="104">
          <cell r="K104" t="str">
            <v>E103</v>
          </cell>
          <cell r="L104" t="str">
            <v>Coat hooks and shelves</v>
          </cell>
        </row>
        <row r="105">
          <cell r="K105" t="str">
            <v>E104</v>
          </cell>
          <cell r="L105" t="str">
            <v>Compacted sand</v>
          </cell>
        </row>
        <row r="106">
          <cell r="K106" t="str">
            <v>E105</v>
          </cell>
          <cell r="L106" t="str">
            <v>Concrete frame and infill panels</v>
          </cell>
        </row>
        <row r="107">
          <cell r="K107" t="str">
            <v>E106</v>
          </cell>
          <cell r="L107" t="str">
            <v>Concrete interlocking tile</v>
          </cell>
        </row>
        <row r="108">
          <cell r="K108" t="str">
            <v>E107</v>
          </cell>
          <cell r="L108" t="str">
            <v>Concrete pad foundation, precast concrete plinth and edge protection</v>
          </cell>
        </row>
        <row r="109">
          <cell r="K109" t="str">
            <v>E108</v>
          </cell>
          <cell r="L109" t="str">
            <v>Concrete plank</v>
          </cell>
        </row>
        <row r="110">
          <cell r="K110" t="str">
            <v>E109</v>
          </cell>
          <cell r="L110" t="str">
            <v>Concrete raft foundation</v>
          </cell>
        </row>
        <row r="111">
          <cell r="K111" t="str">
            <v>E110</v>
          </cell>
          <cell r="L111" t="str">
            <v>Concrete raft foundation, bitumen damp proof course</v>
          </cell>
        </row>
        <row r="112">
          <cell r="K112" t="str">
            <v>E111</v>
          </cell>
          <cell r="L112" t="str">
            <v>Concrete raft foundation, precast concrete plinth and edge protection</v>
          </cell>
        </row>
        <row r="113">
          <cell r="K113" t="str">
            <v>E112</v>
          </cell>
          <cell r="L113" t="str">
            <v>Copper</v>
          </cell>
        </row>
        <row r="114">
          <cell r="K114" t="str">
            <v>E113</v>
          </cell>
          <cell r="L114" t="str">
            <v>Copper gutters</v>
          </cell>
        </row>
        <row r="115">
          <cell r="K115" t="str">
            <v>E114</v>
          </cell>
          <cell r="L115" t="str">
            <v>Copper gutters and downpipes</v>
          </cell>
        </row>
        <row r="116">
          <cell r="K116" t="str">
            <v>E115</v>
          </cell>
          <cell r="L116" t="str">
            <v>Cubicles</v>
          </cell>
        </row>
        <row r="117">
          <cell r="K117" t="str">
            <v>E116</v>
          </cell>
          <cell r="L117" t="str">
            <v>Cubicles and shelves</v>
          </cell>
        </row>
        <row r="118">
          <cell r="K118" t="str">
            <v>E117</v>
          </cell>
          <cell r="L118" t="str">
            <v>Cubicles and worktop</v>
          </cell>
        </row>
        <row r="119">
          <cell r="K119" t="str">
            <v>E118</v>
          </cell>
          <cell r="L119" t="str">
            <v>Cupboards and whiteboard</v>
          </cell>
        </row>
        <row r="120">
          <cell r="K120" t="str">
            <v>E119</v>
          </cell>
          <cell r="L120" t="str">
            <v>Decathane</v>
          </cell>
        </row>
        <row r="121">
          <cell r="K121" t="str">
            <v>E120</v>
          </cell>
          <cell r="L121" t="str">
            <v>Decorative cast iron gates</v>
          </cell>
        </row>
        <row r="122">
          <cell r="K122" t="str">
            <v>E121</v>
          </cell>
          <cell r="L122" t="str">
            <v>Dirt trap carpet finish</v>
          </cell>
        </row>
        <row r="123">
          <cell r="K123" t="str">
            <v>E122</v>
          </cell>
          <cell r="L123" t="str">
            <v>Dirt trap carpet tile finish</v>
          </cell>
        </row>
        <row r="124">
          <cell r="K124" t="str">
            <v>E123</v>
          </cell>
          <cell r="L124" t="str">
            <v>Dirt trap carpet tiles off parquet finish</v>
          </cell>
        </row>
        <row r="125">
          <cell r="K125" t="str">
            <v>E124</v>
          </cell>
          <cell r="L125" t="str">
            <v>Display cabinets</v>
          </cell>
        </row>
        <row r="126">
          <cell r="K126" t="str">
            <v>E125</v>
          </cell>
          <cell r="L126" t="str">
            <v>Double EN12150 glazing</v>
          </cell>
        </row>
        <row r="127">
          <cell r="K127" t="str">
            <v>E126</v>
          </cell>
          <cell r="L127" t="str">
            <v>Double filmed glazing</v>
          </cell>
        </row>
        <row r="128">
          <cell r="K128" t="str">
            <v>E127</v>
          </cell>
          <cell r="L128" t="str">
            <v>Double glazed hardwood casement windows</v>
          </cell>
        </row>
        <row r="129">
          <cell r="K129" t="str">
            <v>E128</v>
          </cell>
          <cell r="L129" t="str">
            <v>Double glazed hardwood double door</v>
          </cell>
        </row>
        <row r="130">
          <cell r="K130" t="str">
            <v>E129</v>
          </cell>
          <cell r="L130" t="str">
            <v>Double glazed hardwood single door</v>
          </cell>
        </row>
        <row r="131">
          <cell r="K131" t="str">
            <v>E130</v>
          </cell>
          <cell r="L131" t="str">
            <v>Double glazed plastisol coated metal double door</v>
          </cell>
        </row>
        <row r="132">
          <cell r="K132" t="str">
            <v>E131</v>
          </cell>
          <cell r="L132" t="str">
            <v>Double glazed plastisol coated metal single door</v>
          </cell>
        </row>
        <row r="133">
          <cell r="K133" t="str">
            <v>E132</v>
          </cell>
          <cell r="L133" t="str">
            <v>Double glazed plastisol coated metal windows</v>
          </cell>
        </row>
        <row r="134">
          <cell r="K134" t="str">
            <v>E133</v>
          </cell>
          <cell r="L134" t="str">
            <v>Double glazed precoated aluminium casement windows</v>
          </cell>
        </row>
        <row r="135">
          <cell r="K135" t="str">
            <v>E134</v>
          </cell>
          <cell r="L135" t="str">
            <v>Double glazed precoated aluminium double door</v>
          </cell>
        </row>
        <row r="136">
          <cell r="K136" t="str">
            <v>E135</v>
          </cell>
          <cell r="L136" t="str">
            <v>Double glazed precoated aluminium single door</v>
          </cell>
        </row>
        <row r="137">
          <cell r="K137" t="str">
            <v>E136</v>
          </cell>
          <cell r="L137" t="str">
            <v>Double glazed PVCu casement windows</v>
          </cell>
        </row>
        <row r="138">
          <cell r="K138" t="str">
            <v>E137</v>
          </cell>
          <cell r="L138" t="str">
            <v>Double glazed PVCu double doors</v>
          </cell>
        </row>
        <row r="139">
          <cell r="K139" t="str">
            <v>E138</v>
          </cell>
          <cell r="L139" t="str">
            <v>Double glazed softwood double doors</v>
          </cell>
        </row>
        <row r="140">
          <cell r="K140" t="str">
            <v>E139</v>
          </cell>
          <cell r="L140" t="str">
            <v>Double glazed softwood single door</v>
          </cell>
        </row>
        <row r="141">
          <cell r="K141" t="str">
            <v>E140</v>
          </cell>
          <cell r="L141" t="str">
            <v>Double glazed softwood, aluminium faced casement windows</v>
          </cell>
        </row>
        <row r="142">
          <cell r="K142" t="str">
            <v>E141</v>
          </cell>
          <cell r="L142" t="str">
            <v>Double glazing</v>
          </cell>
        </row>
        <row r="143">
          <cell r="K143" t="str">
            <v>E142</v>
          </cell>
          <cell r="L143" t="str">
            <v>Double laminate glazing</v>
          </cell>
        </row>
        <row r="144">
          <cell r="K144" t="str">
            <v>E143</v>
          </cell>
          <cell r="L144" t="str">
            <v>Double panel doors</v>
          </cell>
        </row>
        <row r="145">
          <cell r="K145" t="str">
            <v>E144</v>
          </cell>
          <cell r="L145" t="str">
            <v>Double panel sliding doors</v>
          </cell>
        </row>
        <row r="146">
          <cell r="K146" t="str">
            <v>E145</v>
          </cell>
          <cell r="L146" t="str">
            <v>Double safety glazing</v>
          </cell>
        </row>
        <row r="147">
          <cell r="K147" t="str">
            <v>E146</v>
          </cell>
          <cell r="L147" t="str">
            <v>Double tempered glazing</v>
          </cell>
        </row>
        <row r="148">
          <cell r="K148" t="str">
            <v>E147</v>
          </cell>
          <cell r="L148" t="str">
            <v>Double toughened glazing</v>
          </cell>
        </row>
        <row r="149">
          <cell r="K149" t="str">
            <v>E148</v>
          </cell>
          <cell r="L149" t="str">
            <v>Drinking fountain</v>
          </cell>
        </row>
        <row r="150">
          <cell r="K150" t="str">
            <v>E149</v>
          </cell>
          <cell r="L150" t="str">
            <v>Eggshell</v>
          </cell>
        </row>
        <row r="151">
          <cell r="K151" t="str">
            <v>E150</v>
          </cell>
          <cell r="L151" t="str">
            <v>Emulsion</v>
          </cell>
        </row>
        <row r="152">
          <cell r="K152" t="str">
            <v>E151</v>
          </cell>
          <cell r="L152" t="str">
            <v>Emulsion and prefinished</v>
          </cell>
        </row>
        <row r="153">
          <cell r="K153" t="str">
            <v>E152</v>
          </cell>
          <cell r="L153" t="str">
            <v>Emulsion to ceiling</v>
          </cell>
        </row>
        <row r="154">
          <cell r="K154" t="str">
            <v>E153</v>
          </cell>
          <cell r="L154" t="str">
            <v>Fair faced brick cavity, steel frame</v>
          </cell>
        </row>
        <row r="155">
          <cell r="K155" t="str">
            <v>E154</v>
          </cell>
          <cell r="L155" t="str">
            <v>Fair faced brick with concrete lintels</v>
          </cell>
        </row>
        <row r="156">
          <cell r="K156" t="str">
            <v>E155</v>
          </cell>
          <cell r="L156" t="str">
            <v>Fair faced brick, steel frame, reconstituted stone features</v>
          </cell>
        </row>
        <row r="157">
          <cell r="K157" t="str">
            <v>E156</v>
          </cell>
          <cell r="L157" t="str">
            <v>Fair faced cavity brick</v>
          </cell>
        </row>
        <row r="158">
          <cell r="K158" t="str">
            <v>E157</v>
          </cell>
          <cell r="L158" t="str">
            <v>Fair faced cavity brick with concrete copings</v>
          </cell>
        </row>
        <row r="159">
          <cell r="K159" t="str">
            <v>E158</v>
          </cell>
          <cell r="L159" t="str">
            <v>Fair faced cavity brick with concrete features</v>
          </cell>
        </row>
        <row r="160">
          <cell r="K160" t="str">
            <v>E159</v>
          </cell>
          <cell r="L160" t="str">
            <v>Fair faced cavity brick with stone features</v>
          </cell>
        </row>
        <row r="161">
          <cell r="K161" t="str">
            <v>E160</v>
          </cell>
          <cell r="L161" t="str">
            <v>Fair faced cavity brick work with brick on edge lintels</v>
          </cell>
        </row>
        <row r="162">
          <cell r="K162" t="str">
            <v>E161</v>
          </cell>
          <cell r="L162" t="str">
            <v>Fair faced concrete block cavity walls</v>
          </cell>
        </row>
        <row r="163">
          <cell r="K163" t="str">
            <v>E162</v>
          </cell>
          <cell r="L163" t="str">
            <v>Fair faced solid brick</v>
          </cell>
        </row>
        <row r="164">
          <cell r="K164" t="str">
            <v>E163</v>
          </cell>
          <cell r="L164" t="str">
            <v>Fair faced solid brick with stone features</v>
          </cell>
        </row>
        <row r="165">
          <cell r="K165" t="str">
            <v>E164</v>
          </cell>
          <cell r="L165" t="str">
            <v>Fair faced solid brick, brick on edge lintels and stone sills</v>
          </cell>
        </row>
        <row r="166">
          <cell r="K166" t="str">
            <v>E165</v>
          </cell>
          <cell r="L166" t="str">
            <v>Fair faced solid brick, concrete copings</v>
          </cell>
        </row>
        <row r="167">
          <cell r="K167" t="str">
            <v>E166</v>
          </cell>
          <cell r="L167" t="str">
            <v>Fair faced solid brick, steel frame</v>
          </cell>
        </row>
        <row r="168">
          <cell r="K168" t="str">
            <v>E167</v>
          </cell>
          <cell r="L168" t="str">
            <v>FD30 certified glazing</v>
          </cell>
        </row>
        <row r="169">
          <cell r="K169" t="str">
            <v>E168</v>
          </cell>
          <cell r="L169" t="str">
            <v>FD30S Certified glazing</v>
          </cell>
        </row>
        <row r="170">
          <cell r="K170" t="str">
            <v>E169</v>
          </cell>
          <cell r="L170" t="str">
            <v>FD60 certified glazing</v>
          </cell>
        </row>
        <row r="171">
          <cell r="K171" t="str">
            <v>E170</v>
          </cell>
          <cell r="L171" t="str">
            <v>FD60S Certified glazing</v>
          </cell>
        </row>
        <row r="172">
          <cell r="K172" t="str">
            <v>E171</v>
          </cell>
          <cell r="L172" t="str">
            <v>Fibreboard</v>
          </cell>
        </row>
        <row r="173">
          <cell r="K173" t="str">
            <v>E172</v>
          </cell>
          <cell r="L173" t="str">
            <v>Fibreboard hidden grid suspended ceiling</v>
          </cell>
        </row>
        <row r="174">
          <cell r="K174" t="str">
            <v>E173</v>
          </cell>
          <cell r="L174" t="str">
            <v>Filmed obscure Georgian wired glazing</v>
          </cell>
        </row>
        <row r="175">
          <cell r="K175" t="str">
            <v>E174</v>
          </cell>
          <cell r="L175" t="str">
            <v>Filmed vision panel</v>
          </cell>
        </row>
        <row r="176">
          <cell r="K176" t="str">
            <v>E175</v>
          </cell>
          <cell r="L176" t="str">
            <v>Flush double door</v>
          </cell>
        </row>
        <row r="177">
          <cell r="K177" t="str">
            <v>E176</v>
          </cell>
          <cell r="L177" t="str">
            <v>Flush double door with intumescent seals</v>
          </cell>
        </row>
        <row r="178">
          <cell r="K178" t="str">
            <v>E177</v>
          </cell>
          <cell r="L178" t="str">
            <v>Flush double door with intumescent seals frame fitted</v>
          </cell>
        </row>
        <row r="179">
          <cell r="K179" t="str">
            <v>E178</v>
          </cell>
          <cell r="L179" t="str">
            <v>Flush double door with intumescent smoke seals</v>
          </cell>
        </row>
        <row r="180">
          <cell r="K180" t="str">
            <v>E179</v>
          </cell>
          <cell r="L180" t="str">
            <v>Flush double door with intumescent smoke seals frame fitted</v>
          </cell>
        </row>
        <row r="181">
          <cell r="K181" t="str">
            <v>E180</v>
          </cell>
          <cell r="L181" t="str">
            <v>Flush double door with vision panel and intumescent seals</v>
          </cell>
        </row>
        <row r="182">
          <cell r="K182" t="str">
            <v>E181</v>
          </cell>
          <cell r="L182" t="str">
            <v>Flush double door with vision panel and intumescent seals frame fitted</v>
          </cell>
        </row>
        <row r="183">
          <cell r="K183" t="str">
            <v>E182</v>
          </cell>
          <cell r="L183" t="str">
            <v>Flush double door with vision panel and intumescent smoke seals</v>
          </cell>
        </row>
        <row r="184">
          <cell r="K184" t="str">
            <v>E183</v>
          </cell>
          <cell r="L184" t="str">
            <v>Flush double door with vision panel and intumescent smoke seals frame fitted</v>
          </cell>
        </row>
        <row r="185">
          <cell r="K185" t="str">
            <v>E184</v>
          </cell>
          <cell r="L185" t="str">
            <v>Flush double door with vision panel in metal frame</v>
          </cell>
        </row>
        <row r="186">
          <cell r="K186" t="str">
            <v>E185</v>
          </cell>
          <cell r="L186" t="str">
            <v>Flush double door with vision panels</v>
          </cell>
        </row>
        <row r="187">
          <cell r="K187" t="str">
            <v>E186</v>
          </cell>
          <cell r="L187" t="str">
            <v>Flush double door, metal frame</v>
          </cell>
        </row>
        <row r="188">
          <cell r="K188" t="str">
            <v>E187</v>
          </cell>
          <cell r="L188" t="str">
            <v>Flush FD30 double door</v>
          </cell>
        </row>
        <row r="189">
          <cell r="K189" t="str">
            <v>E188</v>
          </cell>
          <cell r="L189" t="str">
            <v>Flush FD30 double door with vision panel and smoke seals frame fitted</v>
          </cell>
        </row>
        <row r="190">
          <cell r="K190" t="str">
            <v>E189</v>
          </cell>
          <cell r="L190" t="str">
            <v>Flush FD30 double door with vision panels and intumescent smoke seals</v>
          </cell>
        </row>
        <row r="191">
          <cell r="K191" t="str">
            <v>E190</v>
          </cell>
          <cell r="L191" t="str">
            <v>Flush FD30 double door/ modified</v>
          </cell>
        </row>
        <row r="192">
          <cell r="K192" t="str">
            <v>E191</v>
          </cell>
          <cell r="L192" t="str">
            <v>Flush FD30 single door</v>
          </cell>
        </row>
        <row r="193">
          <cell r="K193" t="str">
            <v>E192</v>
          </cell>
          <cell r="L193" t="str">
            <v>Flush FD30 single door with intumescent seals frame fitted</v>
          </cell>
        </row>
        <row r="194">
          <cell r="K194" t="str">
            <v>E193</v>
          </cell>
          <cell r="L194" t="str">
            <v>Flush FD30 single door with vision panel</v>
          </cell>
        </row>
        <row r="195">
          <cell r="K195" t="str">
            <v>E194</v>
          </cell>
          <cell r="L195" t="str">
            <v>Flush FD30 single door with vision panel and intumescent smoke seals frame fitted</v>
          </cell>
        </row>
        <row r="196">
          <cell r="K196" t="str">
            <v>E195</v>
          </cell>
          <cell r="L196" t="str">
            <v>Flush FD30 single door/ modified</v>
          </cell>
        </row>
        <row r="197">
          <cell r="K197" t="str">
            <v>E196</v>
          </cell>
          <cell r="L197" t="str">
            <v>Flush FD30S double door with vision panel</v>
          </cell>
        </row>
        <row r="198">
          <cell r="K198" t="str">
            <v>E197</v>
          </cell>
          <cell r="L198" t="str">
            <v>Flush FD30S double door/ modified</v>
          </cell>
        </row>
        <row r="199">
          <cell r="K199" t="str">
            <v>E198</v>
          </cell>
          <cell r="L199" t="str">
            <v>Flush FD30S single door</v>
          </cell>
        </row>
        <row r="200">
          <cell r="K200" t="str">
            <v>E199</v>
          </cell>
          <cell r="L200" t="str">
            <v>Flush FD30S single door with vision panel</v>
          </cell>
        </row>
        <row r="201">
          <cell r="K201" t="str">
            <v>E200</v>
          </cell>
          <cell r="L201" t="str">
            <v>Flush FD30S single door/ modified</v>
          </cell>
        </row>
        <row r="202">
          <cell r="K202" t="str">
            <v>R01</v>
          </cell>
          <cell r="L202" t="str">
            <v>Flush FD30Sdouble door</v>
          </cell>
        </row>
        <row r="203">
          <cell r="K203" t="str">
            <v>R02</v>
          </cell>
          <cell r="L203" t="str">
            <v>Flush FD60 double door</v>
          </cell>
        </row>
        <row r="204">
          <cell r="K204" t="str">
            <v>R03</v>
          </cell>
          <cell r="L204" t="str">
            <v>Flush FD60 double door/ modified</v>
          </cell>
        </row>
        <row r="205">
          <cell r="K205" t="str">
            <v>R04</v>
          </cell>
          <cell r="L205" t="str">
            <v>Flush FD60 single door</v>
          </cell>
        </row>
        <row r="206">
          <cell r="K206" t="str">
            <v>R05</v>
          </cell>
          <cell r="L206" t="str">
            <v>Flush FD60 single door/ modified</v>
          </cell>
        </row>
        <row r="207">
          <cell r="K207" t="str">
            <v>R06</v>
          </cell>
          <cell r="L207" t="str">
            <v>Flush FD60S double door</v>
          </cell>
        </row>
        <row r="208">
          <cell r="K208" t="str">
            <v>R07</v>
          </cell>
          <cell r="L208" t="str">
            <v>Flush FD60S double door/ modified</v>
          </cell>
        </row>
        <row r="209">
          <cell r="K209" t="str">
            <v>R08</v>
          </cell>
          <cell r="L209" t="str">
            <v>Flush FD60S single door</v>
          </cell>
        </row>
        <row r="210">
          <cell r="K210" t="str">
            <v>R09</v>
          </cell>
          <cell r="L210" t="str">
            <v>Flush FD60S single door/ modified</v>
          </cell>
        </row>
        <row r="211">
          <cell r="K211" t="str">
            <v>R10</v>
          </cell>
          <cell r="L211" t="str">
            <v>Flush half hour double door with intumescent smoke seals.</v>
          </cell>
        </row>
        <row r="212">
          <cell r="K212" t="str">
            <v>R11</v>
          </cell>
          <cell r="L212" t="str">
            <v>Flush half hour double doors with intumescent seals frame fitted</v>
          </cell>
        </row>
        <row r="213">
          <cell r="K213" t="str">
            <v>R12</v>
          </cell>
          <cell r="L213" t="str">
            <v>Flush half hour single door with intumescent seal frame fitted</v>
          </cell>
        </row>
        <row r="214">
          <cell r="K214" t="str">
            <v>R13</v>
          </cell>
          <cell r="L214" t="str">
            <v>Flush half hour single door with vision panel and intumescent seals </v>
          </cell>
        </row>
        <row r="215">
          <cell r="K215" t="str">
            <v>R14</v>
          </cell>
          <cell r="L215" t="str">
            <v>Flush half hour single door with vision panel, intumescent seals and intumescent baffled vent</v>
          </cell>
        </row>
        <row r="216">
          <cell r="K216" t="str">
            <v>R15</v>
          </cell>
          <cell r="L216" t="str">
            <v>Flush panelled single door</v>
          </cell>
        </row>
        <row r="217">
          <cell r="K217" t="str">
            <v>R16</v>
          </cell>
          <cell r="L217" t="str">
            <v>Flush plastisol coated metal door</v>
          </cell>
        </row>
        <row r="218">
          <cell r="K218" t="str">
            <v>R17</v>
          </cell>
          <cell r="L218" t="str">
            <v>Flush plastisol coated metal double door</v>
          </cell>
        </row>
        <row r="219">
          <cell r="K219" t="str">
            <v>R18</v>
          </cell>
          <cell r="L219" t="str">
            <v>Flush precoated aluminium door</v>
          </cell>
        </row>
        <row r="220">
          <cell r="K220" t="str">
            <v>R19</v>
          </cell>
          <cell r="L220" t="str">
            <v>Flush precoated aluminium double door</v>
          </cell>
        </row>
        <row r="221">
          <cell r="K221" t="str">
            <v>R20</v>
          </cell>
          <cell r="L221" t="str">
            <v>Flush single door</v>
          </cell>
        </row>
        <row r="222">
          <cell r="K222" t="str">
            <v>R21</v>
          </cell>
          <cell r="L222" t="str">
            <v>Flush single door with intumescent seals</v>
          </cell>
        </row>
        <row r="223">
          <cell r="K223" t="str">
            <v>R22</v>
          </cell>
          <cell r="L223" t="str">
            <v>Flush single door with intumescent seals frame fitted</v>
          </cell>
        </row>
        <row r="224">
          <cell r="K224" t="str">
            <v>R23</v>
          </cell>
          <cell r="L224" t="str">
            <v>Flush single door with intumescent smoke seals</v>
          </cell>
        </row>
        <row r="225">
          <cell r="K225" t="str">
            <v>R24</v>
          </cell>
          <cell r="L225" t="str">
            <v>Flush single door with intumescent smoke seals frame fitted</v>
          </cell>
        </row>
        <row r="226">
          <cell r="K226" t="str">
            <v>R25</v>
          </cell>
          <cell r="L226" t="str">
            <v>Flush single door with vision panel</v>
          </cell>
        </row>
        <row r="227">
          <cell r="K227" t="str">
            <v>R26</v>
          </cell>
          <cell r="L227" t="str">
            <v>Flush single door with vision panel and intumescent seals</v>
          </cell>
        </row>
        <row r="228">
          <cell r="K228" t="str">
            <v>R27</v>
          </cell>
          <cell r="L228" t="str">
            <v>Flush single door with vision panel and intumescent seals frame fitted</v>
          </cell>
        </row>
        <row r="229">
          <cell r="K229" t="str">
            <v>R28</v>
          </cell>
          <cell r="L229" t="str">
            <v>Flush single door with vision panel and intumescent smoke seals</v>
          </cell>
        </row>
        <row r="230">
          <cell r="K230" t="str">
            <v>R29</v>
          </cell>
          <cell r="L230" t="str">
            <v>Flush single door with vision panel and intumescent smoke seals frame fitted</v>
          </cell>
        </row>
        <row r="231">
          <cell r="K231" t="str">
            <v>R30</v>
          </cell>
          <cell r="L231" t="str">
            <v>Flush single door with vision panel in metal frame</v>
          </cell>
        </row>
        <row r="232">
          <cell r="K232" t="str">
            <v>R31</v>
          </cell>
          <cell r="L232" t="str">
            <v>Flush single door, metal frame</v>
          </cell>
        </row>
        <row r="233">
          <cell r="K233" t="str">
            <v>R32</v>
          </cell>
          <cell r="L233" t="str">
            <v>Foam panels, lath and plaster</v>
          </cell>
        </row>
        <row r="234">
          <cell r="K234" t="str">
            <v>R33</v>
          </cell>
          <cell r="L234" t="str">
            <v>Fully glazed double door</v>
          </cell>
        </row>
        <row r="235">
          <cell r="K235" t="str">
            <v>R34</v>
          </cell>
          <cell r="L235" t="str">
            <v>Fully glazed double door in metal frame</v>
          </cell>
        </row>
        <row r="236">
          <cell r="K236" t="str">
            <v>R35</v>
          </cell>
          <cell r="L236" t="str">
            <v>Fully glazed FD30 double door</v>
          </cell>
        </row>
        <row r="237">
          <cell r="K237" t="str">
            <v>R36</v>
          </cell>
          <cell r="L237" t="str">
            <v>Fully glazed FD30 single door</v>
          </cell>
        </row>
        <row r="238">
          <cell r="K238" t="str">
            <v>R37</v>
          </cell>
          <cell r="L238" t="str">
            <v>Fully glazed FD30S double door</v>
          </cell>
        </row>
        <row r="239">
          <cell r="K239" t="str">
            <v>R38</v>
          </cell>
          <cell r="L239" t="str">
            <v>Fully glazed FD30S single door</v>
          </cell>
        </row>
        <row r="240">
          <cell r="K240" t="str">
            <v>R39</v>
          </cell>
          <cell r="L240" t="str">
            <v>Fully glazed single door</v>
          </cell>
        </row>
        <row r="241">
          <cell r="K241" t="str">
            <v>R40</v>
          </cell>
          <cell r="L241" t="str">
            <v>Fully glazed single door in metal frame</v>
          </cell>
        </row>
        <row r="242">
          <cell r="K242" t="str">
            <v>R41</v>
          </cell>
          <cell r="L242" t="str">
            <v>Galvanised cubicles</v>
          </cell>
        </row>
        <row r="243">
          <cell r="K243" t="str">
            <v>R42</v>
          </cell>
          <cell r="L243" t="str">
            <v>Galvanised double gates</v>
          </cell>
        </row>
        <row r="244">
          <cell r="K244" t="str">
            <v>R43</v>
          </cell>
          <cell r="L244" t="str">
            <v>Galvanised mesh and angle post fencing</v>
          </cell>
        </row>
        <row r="245">
          <cell r="K245" t="str">
            <v>R44</v>
          </cell>
          <cell r="L245" t="str">
            <v>Galvanised spiked top palisade fencing</v>
          </cell>
        </row>
        <row r="246">
          <cell r="K246" t="str">
            <v>R45</v>
          </cell>
          <cell r="L246" t="str">
            <v>Georgian wired filmed glazing</v>
          </cell>
        </row>
        <row r="247">
          <cell r="K247" t="str">
            <v>R46</v>
          </cell>
          <cell r="L247" t="str">
            <v>Georgian wired filmed vision panel glazing</v>
          </cell>
        </row>
        <row r="248">
          <cell r="K248" t="str">
            <v>R47</v>
          </cell>
          <cell r="L248" t="str">
            <v>Georgian wired glazing</v>
          </cell>
        </row>
        <row r="249">
          <cell r="K249" t="str">
            <v>R48</v>
          </cell>
          <cell r="L249" t="str">
            <v>Georgian wired obscure  and tempered vision panel glazing</v>
          </cell>
        </row>
        <row r="250">
          <cell r="K250" t="str">
            <v>R49</v>
          </cell>
          <cell r="L250" t="str">
            <v>Georgian wired safety marked glazing</v>
          </cell>
        </row>
        <row r="251">
          <cell r="K251" t="str">
            <v>R50</v>
          </cell>
          <cell r="L251" t="str">
            <v>Georgian wired vision panel</v>
          </cell>
        </row>
        <row r="252">
          <cell r="K252" t="str">
            <v>R51</v>
          </cell>
          <cell r="L252" t="str">
            <v>Glass fibre panels</v>
          </cell>
        </row>
        <row r="253">
          <cell r="K253" t="str">
            <v>R52</v>
          </cell>
          <cell r="L253" t="str">
            <v>Glazed double door</v>
          </cell>
        </row>
        <row r="254">
          <cell r="K254" t="str">
            <v>R53</v>
          </cell>
          <cell r="L254" t="str">
            <v>Glazed panels</v>
          </cell>
        </row>
        <row r="255">
          <cell r="K255" t="str">
            <v>R54</v>
          </cell>
          <cell r="L255" t="str">
            <v>Glazed panels and lath and plaster</v>
          </cell>
        </row>
        <row r="256">
          <cell r="K256" t="str">
            <v>R55</v>
          </cell>
          <cell r="L256" t="str">
            <v>Glazed tile</v>
          </cell>
        </row>
        <row r="257">
          <cell r="K257" t="str">
            <v>R56</v>
          </cell>
          <cell r="L257" t="str">
            <v>Gloss to doors</v>
          </cell>
        </row>
        <row r="258">
          <cell r="K258" t="str">
            <v>R57</v>
          </cell>
          <cell r="L258" t="str">
            <v>Gloss to doors and fascia, masonry paint to soffit.</v>
          </cell>
        </row>
        <row r="259">
          <cell r="K259" t="str">
            <v>R58</v>
          </cell>
          <cell r="L259" t="str">
            <v>Gloss to doors and soffit</v>
          </cell>
        </row>
        <row r="260">
          <cell r="K260" t="str">
            <v>R59</v>
          </cell>
          <cell r="L260" t="str">
            <v>Gloss to fascia and soffit</v>
          </cell>
        </row>
        <row r="261">
          <cell r="K261" t="str">
            <v>R60</v>
          </cell>
          <cell r="L261" t="str">
            <v>Gloss to fascia, masonry paint to soffit and lintels</v>
          </cell>
        </row>
        <row r="262">
          <cell r="K262" t="str">
            <v>R61</v>
          </cell>
          <cell r="L262" t="str">
            <v>Gloss to soffit</v>
          </cell>
        </row>
        <row r="263">
          <cell r="K263" t="str">
            <v>R62</v>
          </cell>
          <cell r="L263" t="str">
            <v>Gloss to windows</v>
          </cell>
        </row>
        <row r="264">
          <cell r="K264" t="str">
            <v>R63</v>
          </cell>
          <cell r="L264" t="str">
            <v>Gloss to windows and doors</v>
          </cell>
        </row>
        <row r="265">
          <cell r="K265" t="str">
            <v>R64</v>
          </cell>
          <cell r="L265" t="str">
            <v>Gloss to windows and fascia</v>
          </cell>
        </row>
        <row r="266">
          <cell r="K266" t="str">
            <v>R65</v>
          </cell>
          <cell r="L266" t="str">
            <v>Gloss to windows and fascia, masonry paint to soffit</v>
          </cell>
        </row>
        <row r="267">
          <cell r="K267" t="str">
            <v>R66</v>
          </cell>
          <cell r="L267" t="str">
            <v>Gloss to windows and fascia, stain to door, masonry paint to soffit</v>
          </cell>
        </row>
        <row r="268">
          <cell r="K268" t="str">
            <v>R67</v>
          </cell>
          <cell r="L268" t="str">
            <v>Gloss to windows, doors, fascia and soffit</v>
          </cell>
        </row>
        <row r="269">
          <cell r="K269" t="str">
            <v>R68</v>
          </cell>
          <cell r="L269" t="str">
            <v>Gloss to windows, stain to doors</v>
          </cell>
        </row>
        <row r="270">
          <cell r="K270" t="str">
            <v>R69</v>
          </cell>
          <cell r="L270" t="str">
            <v>Granwood and vinyl sheet finishes</v>
          </cell>
        </row>
        <row r="271">
          <cell r="K271" t="str">
            <v>R70</v>
          </cell>
          <cell r="L271" t="str">
            <v>Granwood and vinyl tile finishes</v>
          </cell>
        </row>
        <row r="272">
          <cell r="K272" t="str">
            <v>R71</v>
          </cell>
          <cell r="L272" t="str">
            <v>Granwood finish</v>
          </cell>
        </row>
        <row r="273">
          <cell r="K273" t="str">
            <v>R72</v>
          </cell>
          <cell r="L273" t="str">
            <v>Grated rainwater channel</v>
          </cell>
        </row>
        <row r="274">
          <cell r="K274" t="str">
            <v>R73</v>
          </cell>
          <cell r="L274" t="str">
            <v>Half glazed 20/40 double doors with intumescent seals in a glazed metal frame</v>
          </cell>
        </row>
        <row r="275">
          <cell r="K275" t="str">
            <v>R74</v>
          </cell>
          <cell r="L275" t="str">
            <v>Half glazed double door</v>
          </cell>
        </row>
        <row r="276">
          <cell r="K276" t="str">
            <v>R75</v>
          </cell>
          <cell r="L276" t="str">
            <v>Half glazed double door in metal frame</v>
          </cell>
        </row>
        <row r="277">
          <cell r="K277" t="str">
            <v>R76</v>
          </cell>
          <cell r="L277" t="str">
            <v>Half glazed double door with intumescent smoke seals 2 way swing in a glazed frame</v>
          </cell>
        </row>
        <row r="278">
          <cell r="K278" t="str">
            <v>R77</v>
          </cell>
          <cell r="L278" t="str">
            <v>Half glazed FD30 double door</v>
          </cell>
        </row>
        <row r="279">
          <cell r="K279" t="str">
            <v>R78</v>
          </cell>
          <cell r="L279" t="str">
            <v>Half glazed FD30 single door</v>
          </cell>
        </row>
        <row r="280">
          <cell r="K280" t="str">
            <v>R79</v>
          </cell>
          <cell r="L280" t="str">
            <v>Half glazed FD30S double door</v>
          </cell>
        </row>
        <row r="281">
          <cell r="K281" t="str">
            <v>R80</v>
          </cell>
          <cell r="L281" t="str">
            <v>Half glazed FD30S single door</v>
          </cell>
        </row>
        <row r="282">
          <cell r="K282" t="str">
            <v>R81</v>
          </cell>
          <cell r="L282" t="str">
            <v>Half glazed half hour double doors with intumescent smoke seals frame fitted</v>
          </cell>
        </row>
        <row r="283">
          <cell r="K283" t="str">
            <v>R82</v>
          </cell>
          <cell r="L283" t="str">
            <v>Half glazed panel hardwood double doors</v>
          </cell>
        </row>
        <row r="284">
          <cell r="K284" t="str">
            <v>R83</v>
          </cell>
          <cell r="L284" t="str">
            <v>Half glazed panel single door</v>
          </cell>
        </row>
        <row r="285">
          <cell r="K285" t="str">
            <v>R84</v>
          </cell>
          <cell r="L285" t="str">
            <v>Half glazed panel single door in a metal frame</v>
          </cell>
        </row>
        <row r="286">
          <cell r="K286" t="str">
            <v>R85</v>
          </cell>
          <cell r="L286" t="str">
            <v>Half glazed single door</v>
          </cell>
        </row>
        <row r="287">
          <cell r="K287" t="str">
            <v>R86</v>
          </cell>
          <cell r="L287" t="str">
            <v>Half glazed single door in metal frame</v>
          </cell>
        </row>
        <row r="288">
          <cell r="K288" t="str">
            <v>R87</v>
          </cell>
          <cell r="L288" t="str">
            <v>Handrail handrail and metal banisters</v>
          </cell>
        </row>
        <row r="289">
          <cell r="K289" t="str">
            <v>R88</v>
          </cell>
          <cell r="L289" t="str">
            <v>Hardwood handrail</v>
          </cell>
        </row>
        <row r="290">
          <cell r="K290" t="str">
            <v>R89</v>
          </cell>
          <cell r="L290" t="str">
            <v>Hardwood roller shutter door</v>
          </cell>
        </row>
        <row r="291">
          <cell r="K291" t="str">
            <v>R90</v>
          </cell>
          <cell r="L291" t="str">
            <v>Hardwood single door</v>
          </cell>
        </row>
        <row r="292">
          <cell r="K292" t="str">
            <v>R91</v>
          </cell>
          <cell r="L292" t="str">
            <v>Horizontal timber boarding</v>
          </cell>
        </row>
        <row r="293">
          <cell r="K293" t="str">
            <v>R92</v>
          </cell>
          <cell r="L293" t="str">
            <v>Insitu concrete steps</v>
          </cell>
        </row>
        <row r="294">
          <cell r="K294" t="str">
            <v>R93</v>
          </cell>
          <cell r="L294" t="str">
            <v>Inspection chamber</v>
          </cell>
        </row>
        <row r="295">
          <cell r="K295" t="str">
            <v>R94</v>
          </cell>
          <cell r="L295" t="str">
            <v>Junkers sprung finish</v>
          </cell>
        </row>
        <row r="296">
          <cell r="K296" t="str">
            <v>R95</v>
          </cell>
          <cell r="L296" t="str">
            <v>Kawneer precoated aluminium double glazed windows</v>
          </cell>
        </row>
        <row r="297">
          <cell r="K297" t="str">
            <v>R96</v>
          </cell>
          <cell r="L297" t="str">
            <v>Knob mortice latch</v>
          </cell>
        </row>
        <row r="298">
          <cell r="K298" t="str">
            <v>R97</v>
          </cell>
          <cell r="L298" t="str">
            <v>Laminate beams</v>
          </cell>
        </row>
        <row r="299">
          <cell r="K299" t="str">
            <v>R98</v>
          </cell>
          <cell r="L299" t="str">
            <v>Laminate vision panel</v>
          </cell>
        </row>
        <row r="300">
          <cell r="K300" t="str">
            <v>R99</v>
          </cell>
          <cell r="L300" t="str">
            <v>Lath and plaster</v>
          </cell>
        </row>
        <row r="301">
          <cell r="K301" t="str">
            <v>R100</v>
          </cell>
          <cell r="L301" t="str">
            <v>Lath and plaster, plasterboard</v>
          </cell>
        </row>
        <row r="302">
          <cell r="L302" t="str">
            <v>Lath and plaster,wired</v>
          </cell>
        </row>
        <row r="303">
          <cell r="L303" t="str">
            <v>Lattice beams and fibreboard</v>
          </cell>
        </row>
        <row r="304">
          <cell r="L304" t="str">
            <v>Lead</v>
          </cell>
        </row>
        <row r="305">
          <cell r="L305" t="str">
            <v>Lever mortice latch</v>
          </cell>
        </row>
        <row r="306">
          <cell r="L306" t="str">
            <v>Lever mortice latch and nightlatch</v>
          </cell>
        </row>
        <row r="307">
          <cell r="L307" t="str">
            <v>Lever mortice lock</v>
          </cell>
        </row>
        <row r="308">
          <cell r="L308" t="str">
            <v>Lever mortice lock and nightlatch</v>
          </cell>
        </row>
        <row r="309">
          <cell r="L309" t="str">
            <v>Linoleum finish</v>
          </cell>
        </row>
        <row r="310">
          <cell r="L310" t="str">
            <v>Lockers</v>
          </cell>
        </row>
        <row r="311">
          <cell r="L311" t="str">
            <v>Magnetic release</v>
          </cell>
        </row>
        <row r="312">
          <cell r="L312" t="str">
            <v>Manufactured slate</v>
          </cell>
        </row>
        <row r="313">
          <cell r="L313" t="str">
            <v>Manufactured slate</v>
          </cell>
        </row>
        <row r="314">
          <cell r="L314" t="str">
            <v>Masonry paint to render</v>
          </cell>
        </row>
        <row r="315">
          <cell r="L315" t="str">
            <v>Masonry to soffit</v>
          </cell>
        </row>
        <row r="316">
          <cell r="L316" t="str">
            <v>MDF shelves</v>
          </cell>
        </row>
        <row r="317">
          <cell r="L317" t="str">
            <v>Metal handrail and banisters</v>
          </cell>
        </row>
        <row r="318">
          <cell r="L318" t="str">
            <v>Metal hidden grid ceiling</v>
          </cell>
        </row>
        <row r="319">
          <cell r="L319" t="str">
            <v>Metal shelves</v>
          </cell>
        </row>
        <row r="320">
          <cell r="L320" t="str">
            <v>Mineral built up felt</v>
          </cell>
        </row>
        <row r="321">
          <cell r="L321" t="str">
            <v>Mineral built up felt, double polycarbonate roof lights</v>
          </cell>
        </row>
        <row r="322">
          <cell r="L322" t="str">
            <v>Mineral built up felt, Georgian wired roof lights</v>
          </cell>
        </row>
        <row r="323">
          <cell r="L323" t="str">
            <v>Mineral built up felt, polycarbonate dome roof lights</v>
          </cell>
        </row>
        <row r="324">
          <cell r="L324" t="str">
            <v>Moisture resistant board</v>
          </cell>
        </row>
        <row r="325">
          <cell r="L325" t="str">
            <v>Moisture resistant suspended ceiling</v>
          </cell>
        </row>
        <row r="326">
          <cell r="L326" t="str">
            <v>Mortice latch and nightlatch</v>
          </cell>
        </row>
        <row r="327">
          <cell r="L327" t="str">
            <v>Mortice latch, overhead closer and nightlatch</v>
          </cell>
        </row>
        <row r="328">
          <cell r="L328" t="str">
            <v>Mortice latch, pull handle and nightlatch</v>
          </cell>
        </row>
        <row r="329">
          <cell r="L329" t="str">
            <v>Mortice lock</v>
          </cell>
        </row>
        <row r="330">
          <cell r="L330" t="str">
            <v>Mortice lock and nightlatch</v>
          </cell>
        </row>
        <row r="331">
          <cell r="L331" t="str">
            <v>Mortice lock and pull handles</v>
          </cell>
        </row>
        <row r="332">
          <cell r="L332" t="str">
            <v>moulded plastic faced flush single door</v>
          </cell>
        </row>
        <row r="333">
          <cell r="L333" t="str">
            <v>Natural Slate</v>
          </cell>
        </row>
        <row r="334">
          <cell r="L334" t="str">
            <v>Natural Slate, Georgian wired patent glazing.</v>
          </cell>
        </row>
        <row r="335">
          <cell r="L335" t="str">
            <v>Obscure filmed and laminate glazing</v>
          </cell>
        </row>
        <row r="336">
          <cell r="L336" t="str">
            <v>Obscure Georgian wired filmed glazing, part boarded to Block J</v>
          </cell>
        </row>
        <row r="337">
          <cell r="L337" t="str">
            <v>Obscure Georgian wired glazing</v>
          </cell>
        </row>
        <row r="338">
          <cell r="L338" t="str">
            <v>Obscure Georgian wired vision panel</v>
          </cell>
        </row>
        <row r="339">
          <cell r="L339" t="str">
            <v>Obscure laminate glazing</v>
          </cell>
        </row>
        <row r="340">
          <cell r="L340" t="str">
            <v>Obscure laminate vision panel glazing</v>
          </cell>
        </row>
        <row r="341">
          <cell r="L341" t="str">
            <v>Obscured filmed glazing</v>
          </cell>
        </row>
        <row r="342">
          <cell r="L342" t="str">
            <v>Obscured tempered glazing</v>
          </cell>
        </row>
        <row r="343">
          <cell r="L343" t="str">
            <v>Open grid tile ceiling</v>
          </cell>
        </row>
        <row r="344">
          <cell r="L344" t="str">
            <v>Overhead closer , mortice lock and lever furniture</v>
          </cell>
        </row>
        <row r="345">
          <cell r="L345" t="str">
            <v>Overhead closer and pull handles</v>
          </cell>
        </row>
        <row r="346">
          <cell r="L346" t="str">
            <v>Overhead closer and push button release</v>
          </cell>
        </row>
        <row r="347">
          <cell r="L347" t="str">
            <v>Overhead closer, lever handles and nightlatch</v>
          </cell>
        </row>
        <row r="348">
          <cell r="L348" t="str">
            <v>Overhead closer, lever, mortice latch</v>
          </cell>
        </row>
        <row r="349">
          <cell r="L349" t="str">
            <v>Overhead closer, magnetic release</v>
          </cell>
        </row>
        <row r="350">
          <cell r="L350" t="str">
            <v>Overhead closer, mortice latch, pull handles and nightlatch</v>
          </cell>
        </row>
        <row r="351">
          <cell r="L351" t="str">
            <v>Overhead closer, mortice lock and pull handles</v>
          </cell>
        </row>
        <row r="352">
          <cell r="L352" t="str">
            <v>Overhead closer, pull handle and night latch</v>
          </cell>
        </row>
        <row r="353">
          <cell r="L353" t="str">
            <v>Overhead closers</v>
          </cell>
        </row>
        <row r="354">
          <cell r="L354" t="str">
            <v>Painted finish</v>
          </cell>
        </row>
        <row r="355">
          <cell r="L355" t="str">
            <v>Panic bolt</v>
          </cell>
        </row>
        <row r="356">
          <cell r="L356" t="str">
            <v>Paramount partitions</v>
          </cell>
        </row>
        <row r="357">
          <cell r="L357" t="str">
            <v>Parquet finish</v>
          </cell>
        </row>
        <row r="358">
          <cell r="L358" t="str">
            <v>Paving slab retaining wall</v>
          </cell>
        </row>
        <row r="359">
          <cell r="L359" t="str">
            <v>Perforated metal hidden grid ceiling</v>
          </cell>
        </row>
        <row r="360">
          <cell r="L360" t="str">
            <v>Perspex covered metal framed bike shelter</v>
          </cell>
        </row>
        <row r="361">
          <cell r="L361" t="str">
            <v>Perspex covered metal framed bike shelter off concrete raft foundation</v>
          </cell>
        </row>
        <row r="362">
          <cell r="L362" t="str">
            <v>Plain and Georgian wired filmed glazing</v>
          </cell>
        </row>
        <row r="363">
          <cell r="L363" t="str">
            <v>Plain and Georgian wired filmed vision panel glazing</v>
          </cell>
        </row>
        <row r="364">
          <cell r="L364" t="str">
            <v>Plain and obscure filmed Georgian wired glazing</v>
          </cell>
        </row>
        <row r="365">
          <cell r="L365" t="str">
            <v>Plain and obscure filmed glazing</v>
          </cell>
        </row>
        <row r="366">
          <cell r="L366" t="str">
            <v>Plain filmed and Georgian wired vision panel glazing</v>
          </cell>
        </row>
        <row r="367">
          <cell r="L367" t="str">
            <v>Plain filmed glazing</v>
          </cell>
        </row>
        <row r="368">
          <cell r="L368" t="str">
            <v>Plain filmed louvered glazing</v>
          </cell>
        </row>
        <row r="369">
          <cell r="L369" t="str">
            <v>Plain filmed vision panel glazing</v>
          </cell>
        </row>
        <row r="370">
          <cell r="L370" t="str">
            <v>Plain Georgian wired vision panel</v>
          </cell>
        </row>
        <row r="371">
          <cell r="L371" t="str">
            <v>Plain high level, obscure laminate and Georgian wired glazing and vision panels.</v>
          </cell>
        </row>
        <row r="372">
          <cell r="L372" t="str">
            <v>Plain laminate and filmed galzing</v>
          </cell>
        </row>
        <row r="373">
          <cell r="L373" t="str">
            <v>Plain laminate and Georgian wired and obscured filmed glazing</v>
          </cell>
        </row>
        <row r="374">
          <cell r="L374" t="str">
            <v>Plain laminate to hall, filmed Georgian wired glazing</v>
          </cell>
        </row>
        <row r="375">
          <cell r="L375" t="str">
            <v>Plain laminate vision panels</v>
          </cell>
        </row>
        <row r="376">
          <cell r="L376" t="str">
            <v>Plain louvered glazing</v>
          </cell>
        </row>
        <row r="377">
          <cell r="L377" t="str">
            <v>Plain louvered overhead glazing</v>
          </cell>
        </row>
        <row r="378">
          <cell r="L378" t="str">
            <v>Plain overhead glazing</v>
          </cell>
        </row>
        <row r="379">
          <cell r="L379" t="str">
            <v>Plain overhead glazing, Georgian wired and laminate glazing</v>
          </cell>
        </row>
        <row r="380">
          <cell r="L380" t="str">
            <v>Plain safety glazing</v>
          </cell>
        </row>
        <row r="381">
          <cell r="L381" t="str">
            <v>Plain safety marked vision panel glazing</v>
          </cell>
        </row>
        <row r="382">
          <cell r="L382" t="str">
            <v>Plain tempered and filmed glazing panels</v>
          </cell>
        </row>
        <row r="383">
          <cell r="L383" t="str">
            <v>Plain tempered vision panel glazing</v>
          </cell>
        </row>
        <row r="384">
          <cell r="L384" t="str">
            <v>Plain vision panel glazing</v>
          </cell>
        </row>
        <row r="385">
          <cell r="L385" t="str">
            <v>Plain, obscure Georgian wired filmed glazing and Perspex panels</v>
          </cell>
        </row>
        <row r="386">
          <cell r="L386" t="str">
            <v>Plaster</v>
          </cell>
        </row>
        <row r="387">
          <cell r="L387" t="str">
            <v>Plaster and brick feature fireplaces</v>
          </cell>
        </row>
        <row r="388">
          <cell r="L388" t="str">
            <v>Plaster and glazed</v>
          </cell>
        </row>
        <row r="389">
          <cell r="L389" t="str">
            <v>Plaster and glazed metal frame</v>
          </cell>
        </row>
        <row r="390">
          <cell r="L390" t="str">
            <v>Plaster and glazed tile finishes</v>
          </cell>
        </row>
        <row r="391">
          <cell r="L391" t="str">
            <v>Plaster and MDF board</v>
          </cell>
        </row>
        <row r="392">
          <cell r="L392" t="str">
            <v>Plaster and Supalux board</v>
          </cell>
        </row>
        <row r="393">
          <cell r="L393" t="str">
            <v>Plaster soffit</v>
          </cell>
        </row>
        <row r="394">
          <cell r="L394" t="str">
            <v>Plasterboard and skim</v>
          </cell>
        </row>
        <row r="395">
          <cell r="L395" t="str">
            <v>Plastered soffit, glass fibre insulation laid over suspended tile in an exposed grid</v>
          </cell>
        </row>
        <row r="396">
          <cell r="L396" t="str">
            <v>Plastic damp proof course</v>
          </cell>
        </row>
        <row r="397">
          <cell r="L397" t="str">
            <v>Plastic damp proof course with air bricks</v>
          </cell>
        </row>
        <row r="398">
          <cell r="L398" t="str">
            <v>Plastisol coated metal louvered double door</v>
          </cell>
        </row>
        <row r="399">
          <cell r="L399" t="str">
            <v>Plastisol coated metal louvered single door</v>
          </cell>
        </row>
        <row r="400">
          <cell r="L400" t="str">
            <v>Plastisol coated steel cladding</v>
          </cell>
        </row>
        <row r="401">
          <cell r="L401" t="str">
            <v>Plastisol coated steel sheeting</v>
          </cell>
        </row>
        <row r="402">
          <cell r="L402" t="str">
            <v>Plywood soffit</v>
          </cell>
        </row>
        <row r="403">
          <cell r="L403" t="str">
            <v>Portaflec</v>
          </cell>
        </row>
        <row r="404">
          <cell r="L404" t="str">
            <v>Precast concrete horizontal panels</v>
          </cell>
        </row>
        <row r="405">
          <cell r="L405" t="str">
            <v>Precast concrete steps</v>
          </cell>
        </row>
        <row r="406">
          <cell r="L406" t="str">
            <v>Precast vertical concrete panels</v>
          </cell>
        </row>
        <row r="407">
          <cell r="L407" t="str">
            <v>Precoated aluminium cladding</v>
          </cell>
        </row>
        <row r="408">
          <cell r="L408" t="str">
            <v>Precoated aluminium downpipes</v>
          </cell>
        </row>
        <row r="409">
          <cell r="L409" t="str">
            <v>Precoated aluminium gutters </v>
          </cell>
        </row>
        <row r="410">
          <cell r="L410" t="str">
            <v>Precoated aluminium gutters and downpipes</v>
          </cell>
        </row>
        <row r="411">
          <cell r="L411" t="str">
            <v>Precoated aluminium louvered double door</v>
          </cell>
        </row>
        <row r="412">
          <cell r="L412" t="str">
            <v>Precoated aluminium louvered single door</v>
          </cell>
        </row>
        <row r="413">
          <cell r="L413" t="str">
            <v>Precoated aluminium sheeting </v>
          </cell>
        </row>
        <row r="414">
          <cell r="L414" t="str">
            <v>Precoated metal soffit</v>
          </cell>
        </row>
        <row r="415">
          <cell r="L415" t="str">
            <v>Prefinished</v>
          </cell>
        </row>
        <row r="416">
          <cell r="L416" t="str">
            <v>Pull handle and nightlatch</v>
          </cell>
        </row>
        <row r="417">
          <cell r="L417" t="str">
            <v>PVCu downpipes</v>
          </cell>
        </row>
        <row r="418">
          <cell r="L418" t="str">
            <v>PVCu fascia and soffit</v>
          </cell>
        </row>
        <row r="419">
          <cell r="L419" t="str">
            <v>PVCu gutters</v>
          </cell>
        </row>
        <row r="420">
          <cell r="L420" t="str">
            <v>PVCu gutters and downpipes</v>
          </cell>
        </row>
        <row r="421">
          <cell r="L421" t="str">
            <v>PVCu horizontal cladding</v>
          </cell>
        </row>
        <row r="422">
          <cell r="L422" t="str">
            <v>Pyroguard vision panel</v>
          </cell>
        </row>
        <row r="423">
          <cell r="L423" t="str">
            <v>Pyrostop vision panel</v>
          </cell>
        </row>
        <row r="424">
          <cell r="L424" t="str">
            <v>Quarry tile finish</v>
          </cell>
        </row>
        <row r="425">
          <cell r="L425" t="str">
            <v>Render</v>
          </cell>
        </row>
        <row r="426">
          <cell r="L426" t="str">
            <v>Rosemary clay tiles</v>
          </cell>
        </row>
        <row r="427">
          <cell r="L427" t="str">
            <v>Sarna Single ply polyester</v>
          </cell>
        </row>
        <row r="428">
          <cell r="L428" t="str">
            <v>Shelves</v>
          </cell>
        </row>
        <row r="429">
          <cell r="L429" t="str">
            <v>Shelves and cupboards</v>
          </cell>
        </row>
        <row r="430">
          <cell r="L430" t="str">
            <v>Shelves and worktop</v>
          </cell>
        </row>
        <row r="431">
          <cell r="L431" t="str">
            <v>Shelves, worktop and cupboards</v>
          </cell>
        </row>
        <row r="432">
          <cell r="L432" t="str">
            <v>Shower heads</v>
          </cell>
        </row>
        <row r="433">
          <cell r="L433" t="str">
            <v>Single door and vision panels in a metal frame</v>
          </cell>
        </row>
        <row r="434">
          <cell r="L434" t="str">
            <v>Single filmed and laminate glazed panes</v>
          </cell>
        </row>
        <row r="435">
          <cell r="L435" t="str">
            <v>Single filmed glazing</v>
          </cell>
        </row>
        <row r="436">
          <cell r="L436" t="str">
            <v>Single glazed aluminium sliding sash windows</v>
          </cell>
        </row>
        <row r="437">
          <cell r="L437" t="str">
            <v>Single glazed galvanised casement windows</v>
          </cell>
        </row>
        <row r="438">
          <cell r="L438" t="str">
            <v>Single glazed hardwood casement windows</v>
          </cell>
        </row>
        <row r="439">
          <cell r="L439" t="str">
            <v>Single glazed hardwood double doors</v>
          </cell>
        </row>
        <row r="440">
          <cell r="L440" t="str">
            <v>Single glazed plastisol coated metal double door</v>
          </cell>
        </row>
        <row r="441">
          <cell r="L441" t="str">
            <v>Single glazed plastisol coated metal single door</v>
          </cell>
        </row>
        <row r="442">
          <cell r="L442" t="str">
            <v>Single glazed plastisol coated metal windows</v>
          </cell>
        </row>
        <row r="443">
          <cell r="L443" t="str">
            <v>Single glazed precoated aluminium casement windows</v>
          </cell>
        </row>
        <row r="444">
          <cell r="L444" t="str">
            <v>Single glazed precoated aluminium double door</v>
          </cell>
        </row>
        <row r="445">
          <cell r="L445" t="str">
            <v>Single glazed precoated aluminium single door</v>
          </cell>
        </row>
        <row r="446">
          <cell r="L446" t="str">
            <v>Single glazed precoated aluminium window and door</v>
          </cell>
        </row>
        <row r="447">
          <cell r="L447" t="str">
            <v>Single glazed PVCu casement windows</v>
          </cell>
        </row>
        <row r="448">
          <cell r="L448" t="str">
            <v>Single glazed softwood double door</v>
          </cell>
        </row>
        <row r="449">
          <cell r="L449" t="str">
            <v>Single glazed softwood framed aluminium casement windows</v>
          </cell>
        </row>
        <row r="450">
          <cell r="L450" t="str">
            <v>Single glazed softwood single door</v>
          </cell>
        </row>
        <row r="451">
          <cell r="L451" t="str">
            <v>Single glazed softwood, aluminium faced casement windows</v>
          </cell>
        </row>
        <row r="452">
          <cell r="L452" t="str">
            <v>Single glazed window</v>
          </cell>
        </row>
        <row r="453">
          <cell r="L453" t="str">
            <v>Single glazing</v>
          </cell>
        </row>
        <row r="454">
          <cell r="L454" t="str">
            <v>Single glazing EN1250</v>
          </cell>
        </row>
        <row r="455">
          <cell r="L455" t="str">
            <v>Single laminate glazing</v>
          </cell>
        </row>
        <row r="456">
          <cell r="L456" t="str">
            <v>Single Perspex glazing</v>
          </cell>
        </row>
        <row r="457">
          <cell r="L457" t="str">
            <v>Single ply polyester</v>
          </cell>
        </row>
        <row r="458">
          <cell r="L458" t="str">
            <v>Single safety glazing</v>
          </cell>
        </row>
        <row r="459">
          <cell r="L459" t="str">
            <v>Single tempered glazing</v>
          </cell>
        </row>
        <row r="460">
          <cell r="L460" t="str">
            <v>Single toughened glazing</v>
          </cell>
        </row>
        <row r="461">
          <cell r="L461" t="str">
            <v>Site drainage</v>
          </cell>
        </row>
        <row r="462">
          <cell r="L462" t="str">
            <v>Slate </v>
          </cell>
        </row>
        <row r="463">
          <cell r="L463" t="str">
            <v>Slate and single glazed patent glazing.</v>
          </cell>
        </row>
        <row r="464">
          <cell r="L464" t="str">
            <v>Softwood double doors</v>
          </cell>
        </row>
        <row r="465">
          <cell r="L465" t="str">
            <v>Softwood double doors, metal faced</v>
          </cell>
        </row>
        <row r="466">
          <cell r="L466" t="str">
            <v>Softwood handrail</v>
          </cell>
        </row>
        <row r="467">
          <cell r="L467" t="str">
            <v>Softwood handrail and metal banisters</v>
          </cell>
        </row>
        <row r="468">
          <cell r="L468" t="str">
            <v>Softwood louvered door</v>
          </cell>
        </row>
        <row r="469">
          <cell r="L469" t="str">
            <v>Softwood louvered double door</v>
          </cell>
        </row>
        <row r="470">
          <cell r="L470" t="str">
            <v>Solar chip finished built up felt</v>
          </cell>
        </row>
        <row r="471">
          <cell r="L471" t="str">
            <v>Solar chip finished built up felt, Georgian wired roof light</v>
          </cell>
        </row>
        <row r="472">
          <cell r="L472" t="str">
            <v>Solar chip finished built up felt, polycarbonate roof lights</v>
          </cell>
        </row>
        <row r="473">
          <cell r="L473" t="str">
            <v>Solid and glazed metal framed walls</v>
          </cell>
        </row>
        <row r="474">
          <cell r="L474" t="str">
            <v>Solid and stud walls</v>
          </cell>
        </row>
        <row r="475">
          <cell r="L475" t="str">
            <v>Solid brick</v>
          </cell>
        </row>
        <row r="476">
          <cell r="L476" t="str">
            <v>Solid brick walls</v>
          </cell>
        </row>
        <row r="477">
          <cell r="L477" t="str">
            <v>Solid brick with concrete features</v>
          </cell>
        </row>
        <row r="478">
          <cell r="L478" t="str">
            <v>Solid concrete</v>
          </cell>
        </row>
        <row r="479">
          <cell r="L479" t="str">
            <v>Solid walls</v>
          </cell>
        </row>
        <row r="480">
          <cell r="L480" t="str">
            <v>Spiked top cast iron palisade fencing</v>
          </cell>
        </row>
        <row r="481">
          <cell r="L481" t="str">
            <v>Sports field</v>
          </cell>
        </row>
        <row r="482">
          <cell r="L482" t="str">
            <v>Sprung timber finish</v>
          </cell>
        </row>
        <row r="483">
          <cell r="L483" t="str">
            <v>Stain to boarding</v>
          </cell>
        </row>
        <row r="484">
          <cell r="L484" t="str">
            <v>Stain to doors</v>
          </cell>
        </row>
        <row r="485">
          <cell r="L485" t="str">
            <v>Stain to windows and doors</v>
          </cell>
        </row>
        <row r="486">
          <cell r="L486" t="str">
            <v>Stainless steel cleaners sink</v>
          </cell>
        </row>
        <row r="487">
          <cell r="L487" t="str">
            <v>Stainless steel server, worktop and shelving</v>
          </cell>
        </row>
        <row r="488">
          <cell r="L488" t="str">
            <v>Stainless steel shelving</v>
          </cell>
        </row>
        <row r="489">
          <cell r="L489" t="str">
            <v>Stainless steel sink</v>
          </cell>
        </row>
        <row r="490">
          <cell r="L490" t="str">
            <v>Stainless steel units</v>
          </cell>
        </row>
        <row r="491">
          <cell r="L491" t="str">
            <v>Stainless steel urinal</v>
          </cell>
        </row>
        <row r="492">
          <cell r="L492" t="str">
            <v>Steel frame</v>
          </cell>
        </row>
        <row r="493">
          <cell r="L493" t="str">
            <v>Steel frame, timber rafters, rigid board insulation, Rockwool fire barriers</v>
          </cell>
        </row>
        <row r="494">
          <cell r="L494" t="str">
            <v>Steel lattice truss, timber purlins and rafters</v>
          </cell>
        </row>
        <row r="495">
          <cell r="L495" t="str">
            <v>Steel lockers</v>
          </cell>
        </row>
        <row r="496">
          <cell r="L496" t="str">
            <v>Steel steps</v>
          </cell>
        </row>
        <row r="497">
          <cell r="L497" t="str">
            <v>Stelvetite partitions</v>
          </cell>
        </row>
        <row r="498">
          <cell r="L498" t="str">
            <v>Stenni board</v>
          </cell>
        </row>
        <row r="499">
          <cell r="L499" t="str">
            <v>Stone retaining wall</v>
          </cell>
        </row>
        <row r="500">
          <cell r="L500" t="str">
            <v>Stone retaining wall, cast iron fencing</v>
          </cell>
        </row>
        <row r="501">
          <cell r="L501" t="str">
            <v>Stud walls</v>
          </cell>
        </row>
        <row r="502">
          <cell r="L502" t="str">
            <v>Suspected asbestos</v>
          </cell>
        </row>
        <row r="503">
          <cell r="L503" t="str">
            <v>Suspected asbestos nosing's</v>
          </cell>
        </row>
        <row r="504">
          <cell r="L504" t="str">
            <v>Suspended concrete</v>
          </cell>
        </row>
        <row r="505">
          <cell r="L505" t="str">
            <v>Suspended exposed grid moisture resistant tiles</v>
          </cell>
        </row>
        <row r="506">
          <cell r="L506" t="str">
            <v>Suspended hidden grid ceiling</v>
          </cell>
        </row>
        <row r="507">
          <cell r="L507" t="str">
            <v>Suspended tile exposed grid</v>
          </cell>
        </row>
        <row r="508">
          <cell r="L508" t="str">
            <v>Suspended timber</v>
          </cell>
        </row>
        <row r="509">
          <cell r="L509" t="str">
            <v>Tarmac</v>
          </cell>
        </row>
        <row r="510">
          <cell r="L510" t="str">
            <v>Tile finish</v>
          </cell>
        </row>
        <row r="511">
          <cell r="L511" t="str">
            <v>Timber base units</v>
          </cell>
        </row>
        <row r="512">
          <cell r="L512" t="str">
            <v>Timber fascia</v>
          </cell>
        </row>
        <row r="513">
          <cell r="L513" t="str">
            <v>Timber fascia and plaster soffit</v>
          </cell>
        </row>
        <row r="514">
          <cell r="L514" t="str">
            <v>Timber fascia, asbestos cement board soffit</v>
          </cell>
        </row>
        <row r="515">
          <cell r="L515" t="str">
            <v>Timber fascia, plywood soffit</v>
          </cell>
        </row>
        <row r="516">
          <cell r="L516" t="str">
            <v>Timber fascia, vented board soffit</v>
          </cell>
        </row>
        <row r="517">
          <cell r="L517" t="str">
            <v>Timber joist and boards, steel post</v>
          </cell>
        </row>
        <row r="518">
          <cell r="L518" t="str">
            <v>Timber panelling</v>
          </cell>
        </row>
        <row r="519">
          <cell r="L519" t="str">
            <v>Timber server</v>
          </cell>
        </row>
        <row r="520">
          <cell r="L520" t="str">
            <v>Timber shelves</v>
          </cell>
        </row>
        <row r="521">
          <cell r="L521" t="str">
            <v>Timber steps</v>
          </cell>
        </row>
        <row r="522">
          <cell r="L522" t="str">
            <v>Timber worktop and shelving</v>
          </cell>
        </row>
        <row r="523">
          <cell r="L523" t="str">
            <v>Toilet indicator bolt</v>
          </cell>
        </row>
        <row r="524">
          <cell r="L524" t="str">
            <v>Triple spiked galvanised palisade fence</v>
          </cell>
        </row>
        <row r="525">
          <cell r="L525" t="str">
            <v>Trough gutter and downpipe</v>
          </cell>
        </row>
        <row r="526">
          <cell r="L526" t="str">
            <v>Varnish to doors</v>
          </cell>
        </row>
        <row r="527">
          <cell r="L527" t="str">
            <v>Vertical tile hung cladding</v>
          </cell>
        </row>
        <row r="528">
          <cell r="L528" t="str">
            <v>Vertical timber boarding</v>
          </cell>
        </row>
        <row r="529">
          <cell r="L529" t="str">
            <v>Vic Hallam timber frame with structural storey height single glazed timber window and door units</v>
          </cell>
        </row>
        <row r="530">
          <cell r="L530" t="str">
            <v>Vinyl sheet and quarry tile finishes</v>
          </cell>
        </row>
        <row r="531">
          <cell r="L531" t="str">
            <v>Vinyl sheet finish</v>
          </cell>
        </row>
        <row r="532">
          <cell r="L532" t="str">
            <v>Vinyl tile and quarry tile finishes</v>
          </cell>
        </row>
        <row r="533">
          <cell r="L533" t="str">
            <v>Vinyl tile finishes</v>
          </cell>
        </row>
        <row r="534">
          <cell r="L534" t="str">
            <v>Wall paper and emulsion</v>
          </cell>
        </row>
        <row r="535">
          <cell r="L535" t="str">
            <v>Wallpaper</v>
          </cell>
        </row>
        <row r="536">
          <cell r="L536" t="str">
            <v>Wet play sink</v>
          </cell>
        </row>
        <row r="537">
          <cell r="L537" t="str">
            <v>Whiteboard</v>
          </cell>
        </row>
        <row r="538">
          <cell r="L538" t="str">
            <v>Whiteboard and shelves</v>
          </cell>
        </row>
        <row r="539">
          <cell r="L539" t="str">
            <v>Whiteboard, benching and shelves</v>
          </cell>
        </row>
        <row r="540">
          <cell r="L540" t="str">
            <v>Woodchip and emulsion</v>
          </cell>
        </row>
        <row r="541">
          <cell r="L541" t="str">
            <v>Worktop</v>
          </cell>
        </row>
        <row r="542">
          <cell r="L542" t="str">
            <v>Worktop and base units</v>
          </cell>
        </row>
        <row r="543">
          <cell r="L543" t="str">
            <v>Worktop and cupboards</v>
          </cell>
        </row>
        <row r="544">
          <cell r="L544" t="str">
            <v>Worktop, cupboards and shelves</v>
          </cell>
        </row>
        <row r="545">
          <cell r="L545" t="str">
            <v>Zinc sheeting</v>
          </cell>
        </row>
      </sheetData>
      <sheetData sheetId="3" refreshError="1"/>
      <sheetData sheetId="4">
        <row r="15">
          <cell r="F15">
            <v>143000</v>
          </cell>
        </row>
      </sheetData>
      <sheetData sheetId="5" refreshError="1"/>
      <sheetData sheetId="6" refreshError="1"/>
      <sheetData sheetId="7" refreshError="1"/>
    </sheetDataSet>
  </externalBook>
</externalLink>
</file>

<file path=xl/externalLinks/externalLink2.xml><?xml version="1.0" encoding="utf-8"?>
<externalLink xmlns="http://schemas.openxmlformats.org/spreadsheetml/2006/main">
  <externalBook xmlns:d2p1="http://schemas.openxmlformats.org/officeDocument/2006/relationships" d2p1:id="rId1">
    <sheetNames>
      <sheetName val="Condition entry sheet"/>
      <sheetName val="Data Check"/>
      <sheetName val="Condition rota"/>
      <sheetName val="Sheet1"/>
      <sheetName val="Master Sheet"/>
      <sheetName val="Edit 1 - Full Project Works"/>
      <sheetName val="Edit 2 - M&amp;E "/>
      <sheetName val="Edit 3 - Windows and Roofs"/>
      <sheetName val="Edit 1 - Full Project Works (2)"/>
    </sheetNames>
    <sheetDataSet>
      <sheetData sheetId="0"/>
      <sheetData sheetId="1"/>
      <sheetData sheetId="2">
        <row r="1">
          <cell r="A1" t="str">
            <v>ElementID</v>
          </cell>
          <cell r="K1" t="str">
            <v>Elevation</v>
          </cell>
          <cell r="L1" t="str">
            <v>Description</v>
          </cell>
        </row>
        <row r="2">
          <cell r="A2">
            <v>0</v>
          </cell>
          <cell r="F2" t="str">
            <v>A</v>
          </cell>
          <cell r="G2">
            <v>1</v>
          </cell>
          <cell r="H2">
            <v>1</v>
          </cell>
          <cell r="I2">
            <v>1</v>
          </cell>
          <cell r="J2">
            <v>1</v>
          </cell>
          <cell r="K2" t="str">
            <v>E001</v>
          </cell>
          <cell r="L2" t="str">
            <v> 1No wash hand basin</v>
          </cell>
          <cell r="N2" t="str">
            <v>Repair</v>
          </cell>
          <cell r="Q2" t="str">
            <v>m3</v>
          </cell>
          <cell r="S2" t="str">
            <v>John Lightfoot</v>
          </cell>
        </row>
        <row r="3">
          <cell r="A3">
            <v>1</v>
          </cell>
          <cell r="F3" t="str">
            <v>B</v>
          </cell>
          <cell r="G3">
            <v>2</v>
          </cell>
          <cell r="H3">
            <v>2</v>
          </cell>
          <cell r="I3">
            <v>2</v>
          </cell>
          <cell r="J3">
            <v>2</v>
          </cell>
          <cell r="K3" t="str">
            <v>E002</v>
          </cell>
          <cell r="L3" t="str">
            <v> 2No wash hand basin</v>
          </cell>
          <cell r="N3" t="str">
            <v>Replace</v>
          </cell>
          <cell r="Q3" t="str">
            <v>m2</v>
          </cell>
          <cell r="S3" t="str">
            <v>Karen Andrew</v>
          </cell>
        </row>
        <row r="4">
          <cell r="A4">
            <v>2</v>
          </cell>
          <cell r="F4" t="str">
            <v>C</v>
          </cell>
          <cell r="G4">
            <v>3</v>
          </cell>
          <cell r="H4">
            <v>3</v>
          </cell>
          <cell r="I4">
            <v>3</v>
          </cell>
          <cell r="J4">
            <v>3</v>
          </cell>
          <cell r="K4" t="str">
            <v>E003</v>
          </cell>
          <cell r="L4" t="str">
            <v> 3No wash hand basin</v>
          </cell>
          <cell r="N4" t="str">
            <v>Redecorate</v>
          </cell>
          <cell r="Q4" t="str">
            <v>m</v>
          </cell>
          <cell r="S4" t="str">
            <v>CJR Midlands</v>
          </cell>
        </row>
        <row r="5">
          <cell r="A5">
            <v>3</v>
          </cell>
          <cell r="F5" t="str">
            <v>D</v>
          </cell>
          <cell r="G5">
            <v>4</v>
          </cell>
          <cell r="K5" t="str">
            <v>E004</v>
          </cell>
          <cell r="L5" t="str">
            <v> 4No wash hand basin</v>
          </cell>
          <cell r="N5" t="str">
            <v>Clean</v>
          </cell>
          <cell r="Q5" t="str">
            <v>Each</v>
          </cell>
          <cell r="S5" t="str">
            <v>Richard Samuel-Perry</v>
          </cell>
        </row>
        <row r="6">
          <cell r="A6">
            <v>4</v>
          </cell>
          <cell r="K6" t="str">
            <v>E005</v>
          </cell>
          <cell r="L6" t="str">
            <v> 5No wash hand basin</v>
          </cell>
          <cell r="N6" t="str">
            <v>Demolish</v>
          </cell>
          <cell r="Q6" t="str">
            <v>nr</v>
          </cell>
          <cell r="S6" t="str">
            <v>Faithful and Gould</v>
          </cell>
        </row>
        <row r="7">
          <cell r="A7">
            <v>5</v>
          </cell>
          <cell r="K7" t="str">
            <v>E006</v>
          </cell>
          <cell r="L7" t="str">
            <v> 6No wash hand basin</v>
          </cell>
          <cell r="N7" t="str">
            <v>No Action</v>
          </cell>
          <cell r="Q7" t="str">
            <v>hr</v>
          </cell>
          <cell r="S7" t="str">
            <v>Andrew Pritchard</v>
          </cell>
        </row>
        <row r="8">
          <cell r="A8">
            <v>6</v>
          </cell>
          <cell r="K8" t="str">
            <v>E007</v>
          </cell>
          <cell r="L8" t="str">
            <v>1No belfast sink and 2No stainless steel sinks</v>
          </cell>
          <cell r="S8" t="str">
            <v>Jon Collinson</v>
          </cell>
        </row>
        <row r="9">
          <cell r="A9">
            <v>7</v>
          </cell>
          <cell r="K9" t="str">
            <v>E008</v>
          </cell>
          <cell r="L9" t="str">
            <v>1No WC</v>
          </cell>
          <cell r="S9" t="str">
            <v>Steve Goodhead</v>
          </cell>
        </row>
        <row r="10">
          <cell r="A10">
            <v>8</v>
          </cell>
          <cell r="K10" t="str">
            <v>E009</v>
          </cell>
          <cell r="L10" t="str">
            <v>1No WC and 1No wash hand basin</v>
          </cell>
          <cell r="S10" t="str">
            <v>Gordon Rhodes</v>
          </cell>
        </row>
        <row r="11">
          <cell r="A11">
            <v>9</v>
          </cell>
          <cell r="K11" t="str">
            <v>E010</v>
          </cell>
          <cell r="L11" t="str">
            <v>1No WC, 1No bowl urinal and 1No wash hand basin</v>
          </cell>
          <cell r="S11" t="str">
            <v>Ian Derbyshire</v>
          </cell>
        </row>
        <row r="12">
          <cell r="A12">
            <v>10</v>
          </cell>
          <cell r="K12" t="str">
            <v>E011</v>
          </cell>
          <cell r="L12" t="str">
            <v>1No WC, 2No bowl urinal and 2No wash hand basin</v>
          </cell>
          <cell r="S12" t="str">
            <v>David Highfield</v>
          </cell>
        </row>
        <row r="13">
          <cell r="A13">
            <v>11</v>
          </cell>
          <cell r="K13" t="str">
            <v>E012</v>
          </cell>
          <cell r="L13" t="str">
            <v>1No WC, 3No wash hand basins, 1No stainless steel trough urinal</v>
          </cell>
          <cell r="S13" t="str">
            <v>Colin Bridges</v>
          </cell>
        </row>
        <row r="14">
          <cell r="A14">
            <v>12</v>
          </cell>
          <cell r="K14" t="str">
            <v>E013</v>
          </cell>
          <cell r="L14" t="str">
            <v>20/40 double glazed plastisol coated metal doors</v>
          </cell>
        </row>
        <row r="15">
          <cell r="A15">
            <v>13</v>
          </cell>
          <cell r="K15" t="str">
            <v>E014</v>
          </cell>
          <cell r="L15" t="str">
            <v>20/40 double glazed precoated aluminium doors</v>
          </cell>
        </row>
        <row r="16">
          <cell r="A16">
            <v>14</v>
          </cell>
          <cell r="K16" t="str">
            <v>E015</v>
          </cell>
          <cell r="L16" t="str">
            <v>20/40 double glazed softwood doors</v>
          </cell>
        </row>
        <row r="17">
          <cell r="A17">
            <v>15</v>
          </cell>
          <cell r="K17" t="str">
            <v>E016</v>
          </cell>
          <cell r="L17" t="str">
            <v>20/40 flush plastisol coated metal doors</v>
          </cell>
        </row>
        <row r="18">
          <cell r="A18">
            <v>16</v>
          </cell>
          <cell r="K18" t="str">
            <v>E017</v>
          </cell>
          <cell r="L18" t="str">
            <v>20/40 flush precoated aluminium doors</v>
          </cell>
        </row>
        <row r="19">
          <cell r="A19">
            <v>17</v>
          </cell>
          <cell r="K19" t="str">
            <v>E018</v>
          </cell>
          <cell r="L19" t="str">
            <v>20/40 single glazed plastisol coated metal doors</v>
          </cell>
        </row>
        <row r="20">
          <cell r="A20">
            <v>18</v>
          </cell>
          <cell r="K20" t="str">
            <v>E019</v>
          </cell>
          <cell r="L20" t="str">
            <v>20/40 single glazed precoated aluminium doors</v>
          </cell>
        </row>
        <row r="21">
          <cell r="A21">
            <v>19</v>
          </cell>
          <cell r="K21" t="str">
            <v>E020</v>
          </cell>
          <cell r="L21" t="str">
            <v>20/40 single glazed softwood doors</v>
          </cell>
        </row>
        <row r="22">
          <cell r="A22">
            <v>20</v>
          </cell>
          <cell r="K22" t="str">
            <v>E021</v>
          </cell>
          <cell r="L22" t="str">
            <v>20/40 Softwood doors</v>
          </cell>
        </row>
        <row r="23">
          <cell r="A23">
            <v>21</v>
          </cell>
          <cell r="K23" t="str">
            <v>E022</v>
          </cell>
          <cell r="L23" t="str">
            <v>225mm Solid brick boundary wall</v>
          </cell>
        </row>
        <row r="24">
          <cell r="A24">
            <v>22</v>
          </cell>
          <cell r="K24" t="str">
            <v>E023</v>
          </cell>
          <cell r="L24" t="str">
            <v>2No WC</v>
          </cell>
        </row>
        <row r="25">
          <cell r="A25">
            <v>23</v>
          </cell>
          <cell r="K25" t="str">
            <v>E024</v>
          </cell>
          <cell r="L25" t="str">
            <v>2No WC and 2No wash hand basin</v>
          </cell>
        </row>
        <row r="26">
          <cell r="A26">
            <v>24</v>
          </cell>
          <cell r="K26" t="str">
            <v>E025</v>
          </cell>
          <cell r="L26" t="str">
            <v>2No WC, 2No bowl, Stainless steel urinal</v>
          </cell>
        </row>
        <row r="27">
          <cell r="A27">
            <v>25</v>
          </cell>
          <cell r="K27" t="str">
            <v>E026</v>
          </cell>
          <cell r="L27" t="str">
            <v>3No WC</v>
          </cell>
        </row>
        <row r="28">
          <cell r="A28">
            <v>26</v>
          </cell>
          <cell r="K28" t="str">
            <v>E027</v>
          </cell>
          <cell r="L28" t="str">
            <v>3No WC and 3No wash hand basin</v>
          </cell>
        </row>
        <row r="29">
          <cell r="A29">
            <v>27</v>
          </cell>
          <cell r="K29" t="str">
            <v>E028</v>
          </cell>
          <cell r="L29" t="str">
            <v>4No WC</v>
          </cell>
        </row>
        <row r="30">
          <cell r="A30">
            <v>28</v>
          </cell>
          <cell r="K30" t="str">
            <v>E029</v>
          </cell>
          <cell r="L30" t="str">
            <v>4No WC and 4No wash hand basin</v>
          </cell>
        </row>
        <row r="31">
          <cell r="A31">
            <v>29</v>
          </cell>
          <cell r="K31" t="str">
            <v>E030</v>
          </cell>
          <cell r="L31" t="str">
            <v>4No WC, 7No wash hand basins and a stainless steel trough urinal</v>
          </cell>
        </row>
        <row r="32">
          <cell r="A32">
            <v>30</v>
          </cell>
          <cell r="K32" t="str">
            <v>E031</v>
          </cell>
          <cell r="L32" t="str">
            <v>5No WC</v>
          </cell>
        </row>
        <row r="33">
          <cell r="A33">
            <v>31</v>
          </cell>
          <cell r="K33" t="str">
            <v>E032</v>
          </cell>
          <cell r="L33" t="str">
            <v>5No WC and 5No wash hand basin</v>
          </cell>
        </row>
        <row r="34">
          <cell r="A34">
            <v>32</v>
          </cell>
          <cell r="K34" t="str">
            <v>E033</v>
          </cell>
          <cell r="L34" t="str">
            <v>6No WC</v>
          </cell>
        </row>
        <row r="35">
          <cell r="A35">
            <v>33</v>
          </cell>
          <cell r="K35" t="str">
            <v>E034</v>
          </cell>
          <cell r="L35" t="str">
            <v>6No WC and 6No wash hand basin</v>
          </cell>
        </row>
        <row r="36">
          <cell r="A36">
            <v>34</v>
          </cell>
          <cell r="K36" t="str">
            <v>E035</v>
          </cell>
          <cell r="L36" t="str">
            <v>Aggregate finished GRP panels</v>
          </cell>
        </row>
        <row r="37">
          <cell r="A37">
            <v>35</v>
          </cell>
          <cell r="K37" t="str">
            <v>E036</v>
          </cell>
          <cell r="L37" t="str">
            <v>All weather turf</v>
          </cell>
        </row>
        <row r="38">
          <cell r="A38">
            <v>36</v>
          </cell>
          <cell r="K38" t="str">
            <v>E037</v>
          </cell>
          <cell r="L38" t="str">
            <v>Aluminium louvered grills</v>
          </cell>
        </row>
        <row r="39">
          <cell r="A39">
            <v>37</v>
          </cell>
          <cell r="K39" t="str">
            <v>E038</v>
          </cell>
          <cell r="L39" t="str">
            <v>Aluminium roller shutter door</v>
          </cell>
        </row>
        <row r="40">
          <cell r="A40">
            <v>38</v>
          </cell>
          <cell r="K40" t="str">
            <v>E039</v>
          </cell>
          <cell r="L40" t="str">
            <v>Anti slip paint finish</v>
          </cell>
        </row>
        <row r="41">
          <cell r="A41">
            <v>39</v>
          </cell>
          <cell r="K41" t="str">
            <v>E040</v>
          </cell>
          <cell r="L41" t="str">
            <v>Art sink</v>
          </cell>
        </row>
        <row r="42">
          <cell r="A42">
            <v>40</v>
          </cell>
          <cell r="K42" t="str">
            <v>E041</v>
          </cell>
          <cell r="L42" t="str">
            <v>Artex</v>
          </cell>
        </row>
        <row r="43">
          <cell r="A43">
            <v>41</v>
          </cell>
          <cell r="K43" t="str">
            <v>E042</v>
          </cell>
          <cell r="L43" t="str">
            <v>Artex finished plasterboard</v>
          </cell>
        </row>
        <row r="44">
          <cell r="A44">
            <v>42</v>
          </cell>
          <cell r="K44" t="str">
            <v>E043</v>
          </cell>
          <cell r="L44" t="str">
            <v>Asbestos board</v>
          </cell>
        </row>
        <row r="45">
          <cell r="A45">
            <v>43</v>
          </cell>
          <cell r="K45" t="str">
            <v>E044</v>
          </cell>
          <cell r="L45" t="str">
            <v>Asbestos Cement Big six sheeting</v>
          </cell>
        </row>
        <row r="46">
          <cell r="A46">
            <v>44</v>
          </cell>
          <cell r="K46" t="str">
            <v>E045</v>
          </cell>
          <cell r="L46" t="str">
            <v>Asbestos Cement profile sheeting</v>
          </cell>
        </row>
        <row r="47">
          <cell r="A47">
            <v>45</v>
          </cell>
          <cell r="K47" t="str">
            <v>E046</v>
          </cell>
          <cell r="L47" t="str">
            <v>Asbestos cement tiles</v>
          </cell>
        </row>
        <row r="48">
          <cell r="A48">
            <v>46</v>
          </cell>
          <cell r="K48" t="str">
            <v>E047</v>
          </cell>
          <cell r="L48" t="str">
            <v>Asbestos gutters</v>
          </cell>
        </row>
        <row r="49">
          <cell r="A49">
            <v>47</v>
          </cell>
          <cell r="K49" t="str">
            <v>E048</v>
          </cell>
          <cell r="L49" t="str">
            <v>Asbestos gutters and downpipes</v>
          </cell>
        </row>
        <row r="50">
          <cell r="A50">
            <v>48</v>
          </cell>
          <cell r="K50" t="str">
            <v>E049</v>
          </cell>
          <cell r="L50" t="str">
            <v>Asbestos tile suspended ceiling</v>
          </cell>
        </row>
        <row r="51">
          <cell r="A51">
            <v>49</v>
          </cell>
          <cell r="K51" t="str">
            <v>E050</v>
          </cell>
          <cell r="L51" t="str">
            <v>Asphalt</v>
          </cell>
        </row>
        <row r="52">
          <cell r="A52">
            <v>50</v>
          </cell>
          <cell r="K52" t="str">
            <v>E051</v>
          </cell>
          <cell r="L52" t="str">
            <v>Base units</v>
          </cell>
        </row>
        <row r="53">
          <cell r="A53">
            <v>51</v>
          </cell>
          <cell r="K53" t="str">
            <v>E052</v>
          </cell>
          <cell r="L53" t="str">
            <v>Belfast sink</v>
          </cell>
        </row>
        <row r="54">
          <cell r="A54">
            <v>52</v>
          </cell>
          <cell r="K54" t="str">
            <v>E053</v>
          </cell>
          <cell r="L54" t="str">
            <v>Benching</v>
          </cell>
        </row>
        <row r="55">
          <cell r="A55">
            <v>53</v>
          </cell>
          <cell r="K55" t="str">
            <v>E054</v>
          </cell>
          <cell r="L55" t="str">
            <v>Benching and whiteboard</v>
          </cell>
        </row>
        <row r="56">
          <cell r="A56">
            <v>54</v>
          </cell>
          <cell r="K56" t="str">
            <v>E055</v>
          </cell>
          <cell r="L56" t="str">
            <v>Benching, cupboards and shelves</v>
          </cell>
        </row>
        <row r="57">
          <cell r="A57">
            <v>55</v>
          </cell>
          <cell r="K57" t="str">
            <v>E056</v>
          </cell>
          <cell r="L57" t="str">
            <v>Benching, cupboards and whiteboard</v>
          </cell>
        </row>
        <row r="58">
          <cell r="A58">
            <v>56</v>
          </cell>
          <cell r="K58" t="str">
            <v>E057</v>
          </cell>
          <cell r="L58" t="str">
            <v>Benching, cupboards, whiteboard and coat hooks</v>
          </cell>
        </row>
        <row r="59">
          <cell r="A59">
            <v>57</v>
          </cell>
          <cell r="K59" t="str">
            <v>E058</v>
          </cell>
          <cell r="L59" t="str">
            <v>Benching, whiteboard and shelves</v>
          </cell>
        </row>
        <row r="60">
          <cell r="A60">
            <v>58</v>
          </cell>
          <cell r="K60" t="str">
            <v>E059</v>
          </cell>
          <cell r="L60" t="str">
            <v>Bitumen damp proof course</v>
          </cell>
        </row>
        <row r="61">
          <cell r="A61">
            <v>59</v>
          </cell>
          <cell r="K61" t="str">
            <v>E060</v>
          </cell>
          <cell r="L61" t="str">
            <v>Bitumen damp proof course with air bricks</v>
          </cell>
        </row>
        <row r="62">
          <cell r="A62">
            <v>60</v>
          </cell>
          <cell r="K62" t="str">
            <v>E061</v>
          </cell>
          <cell r="L62" t="str">
            <v>Blackboard</v>
          </cell>
        </row>
        <row r="63">
          <cell r="A63">
            <v>61</v>
          </cell>
          <cell r="K63" t="str">
            <v>E062</v>
          </cell>
          <cell r="L63" t="str">
            <v>Block and stud walls</v>
          </cell>
        </row>
        <row r="64">
          <cell r="A64">
            <v>62</v>
          </cell>
          <cell r="K64" t="str">
            <v>E063</v>
          </cell>
          <cell r="L64" t="str">
            <v>Block solid walls </v>
          </cell>
        </row>
        <row r="65">
          <cell r="A65">
            <v>63</v>
          </cell>
          <cell r="K65" t="str">
            <v>E064</v>
          </cell>
          <cell r="L65" t="str">
            <v>Blockwork cubicles</v>
          </cell>
        </row>
        <row r="66">
          <cell r="A66">
            <v>64</v>
          </cell>
          <cell r="K66" t="str">
            <v>E065</v>
          </cell>
          <cell r="L66" t="str">
            <v>Blue brick damp proof course</v>
          </cell>
        </row>
        <row r="67">
          <cell r="A67">
            <v>65</v>
          </cell>
          <cell r="K67" t="str">
            <v>E066</v>
          </cell>
          <cell r="L67" t="str">
            <v>Blue brick damp proof course, air bricks</v>
          </cell>
        </row>
        <row r="68">
          <cell r="A68">
            <v>66</v>
          </cell>
          <cell r="K68" t="str">
            <v>E067</v>
          </cell>
          <cell r="L68" t="str">
            <v>Brick and block solid walls</v>
          </cell>
        </row>
        <row r="69">
          <cell r="A69">
            <v>67</v>
          </cell>
          <cell r="K69" t="str">
            <v>E068</v>
          </cell>
          <cell r="L69" t="str">
            <v>Brick chimney with concrete flaunching</v>
          </cell>
        </row>
        <row r="70">
          <cell r="A70">
            <v>68</v>
          </cell>
          <cell r="K70" t="str">
            <v>E069</v>
          </cell>
          <cell r="L70" t="str">
            <v>Brick paving</v>
          </cell>
        </row>
        <row r="71">
          <cell r="K71" t="str">
            <v>E070</v>
          </cell>
          <cell r="L71" t="str">
            <v>Brick solid and stud walls</v>
          </cell>
        </row>
        <row r="72">
          <cell r="K72" t="str">
            <v>E071</v>
          </cell>
          <cell r="L72" t="str">
            <v>Brick solid walls</v>
          </cell>
        </row>
        <row r="73">
          <cell r="K73" t="str">
            <v>E072</v>
          </cell>
          <cell r="L73" t="str">
            <v>Carpet and Granwood finishes</v>
          </cell>
        </row>
        <row r="74">
          <cell r="K74" t="str">
            <v>E073</v>
          </cell>
          <cell r="L74" t="str">
            <v>Carpet and parquet finishes</v>
          </cell>
        </row>
        <row r="75">
          <cell r="K75" t="str">
            <v>E074</v>
          </cell>
          <cell r="L75" t="str">
            <v>Carpet and vinyl sheet finishes</v>
          </cell>
        </row>
        <row r="76">
          <cell r="K76" t="str">
            <v>E075</v>
          </cell>
          <cell r="L76" t="str">
            <v>Carpet finish</v>
          </cell>
        </row>
        <row r="77">
          <cell r="K77" t="str">
            <v>E076</v>
          </cell>
          <cell r="L77" t="str">
            <v>Carpet off parquet finishes</v>
          </cell>
        </row>
        <row r="78">
          <cell r="K78" t="str">
            <v>E077</v>
          </cell>
          <cell r="L78" t="str">
            <v>Carpet tile and Granwood finishes</v>
          </cell>
        </row>
        <row r="79">
          <cell r="K79" t="str">
            <v>E078</v>
          </cell>
          <cell r="L79" t="str">
            <v>Carpet tile and parquet finishes</v>
          </cell>
        </row>
        <row r="80">
          <cell r="K80" t="str">
            <v>E079</v>
          </cell>
          <cell r="L80" t="str">
            <v>Carpet tile and vinyl sheet finishes</v>
          </cell>
        </row>
        <row r="81">
          <cell r="K81" t="str">
            <v>E080</v>
          </cell>
          <cell r="L81" t="str">
            <v>Carpet tile and vinyl tile finishes</v>
          </cell>
        </row>
        <row r="82">
          <cell r="K82" t="str">
            <v>E081</v>
          </cell>
          <cell r="L82" t="str">
            <v>Carpet tile finish</v>
          </cell>
        </row>
        <row r="83">
          <cell r="K83" t="str">
            <v>E082</v>
          </cell>
          <cell r="L83" t="str">
            <v>Carpet tile off Granwood finish</v>
          </cell>
        </row>
        <row r="84">
          <cell r="K84" t="str">
            <v>E083</v>
          </cell>
          <cell r="L84" t="str">
            <v>Carpet tile off parquet finish</v>
          </cell>
        </row>
        <row r="85">
          <cell r="K85" t="str">
            <v>E084</v>
          </cell>
          <cell r="L85" t="str">
            <v>Casement fasteners</v>
          </cell>
        </row>
        <row r="86">
          <cell r="K86" t="str">
            <v>E085</v>
          </cell>
          <cell r="L86" t="str">
            <v>Casement fasteners and overhead closer</v>
          </cell>
        </row>
        <row r="87">
          <cell r="K87" t="str">
            <v>E086</v>
          </cell>
          <cell r="L87" t="str">
            <v>Casement fasteners and panic bolts</v>
          </cell>
        </row>
        <row r="88">
          <cell r="K88" t="str">
            <v>E087</v>
          </cell>
          <cell r="L88" t="str">
            <v>Casement fasteners, levers and lock</v>
          </cell>
        </row>
        <row r="89">
          <cell r="K89" t="str">
            <v>E088</v>
          </cell>
          <cell r="L89" t="str">
            <v>Casement fasteners, overhead closers and levers</v>
          </cell>
        </row>
        <row r="90">
          <cell r="K90" t="str">
            <v>E089</v>
          </cell>
          <cell r="L90" t="str">
            <v>Casement fasteners, overhead closers and panic bolt</v>
          </cell>
        </row>
        <row r="91">
          <cell r="K91" t="str">
            <v>E090</v>
          </cell>
          <cell r="L91" t="str">
            <v>Casements</v>
          </cell>
        </row>
        <row r="92">
          <cell r="K92" t="str">
            <v>E091</v>
          </cell>
          <cell r="L92" t="str">
            <v>Cast iron downpipes</v>
          </cell>
        </row>
        <row r="93">
          <cell r="K93" t="str">
            <v>E092</v>
          </cell>
          <cell r="L93" t="str">
            <v>Cast iron gutters</v>
          </cell>
        </row>
        <row r="94">
          <cell r="K94" t="str">
            <v>E093</v>
          </cell>
          <cell r="L94" t="str">
            <v>Cast iron gutters and downpipes</v>
          </cell>
        </row>
        <row r="95">
          <cell r="K95" t="str">
            <v>E094</v>
          </cell>
          <cell r="L95" t="str">
            <v>Cast iron palisade railings and gates</v>
          </cell>
        </row>
        <row r="96">
          <cell r="K96" t="str">
            <v>E095</v>
          </cell>
          <cell r="L96" t="str">
            <v>Cast iron Soil and Vent pipe</v>
          </cell>
        </row>
        <row r="97">
          <cell r="K97" t="str">
            <v>E096</v>
          </cell>
          <cell r="L97" t="str">
            <v>cast iron spiral staircase</v>
          </cell>
        </row>
        <row r="98">
          <cell r="K98" t="str">
            <v>E097</v>
          </cell>
          <cell r="L98" t="str">
            <v>Cement fibre board</v>
          </cell>
        </row>
        <row r="99">
          <cell r="K99" t="str">
            <v>E098</v>
          </cell>
          <cell r="L99" t="str">
            <v>Ceramic science sinks</v>
          </cell>
        </row>
        <row r="100">
          <cell r="K100" t="str">
            <v>E099</v>
          </cell>
          <cell r="L100" t="str">
            <v>CLASP steel frame</v>
          </cell>
        </row>
        <row r="101">
          <cell r="K101" t="str">
            <v>E100</v>
          </cell>
          <cell r="L101" t="str">
            <v>Cleaners sink</v>
          </cell>
        </row>
        <row r="102">
          <cell r="K102" t="str">
            <v>E101</v>
          </cell>
          <cell r="L102" t="str">
            <v>Coat hooks</v>
          </cell>
        </row>
        <row r="103">
          <cell r="K103" t="str">
            <v>E102</v>
          </cell>
          <cell r="L103" t="str">
            <v>Coat hooks and cupboards</v>
          </cell>
        </row>
        <row r="104">
          <cell r="K104" t="str">
            <v>E103</v>
          </cell>
          <cell r="L104" t="str">
            <v>Coat hooks and shelves</v>
          </cell>
        </row>
        <row r="105">
          <cell r="K105" t="str">
            <v>E104</v>
          </cell>
          <cell r="L105" t="str">
            <v>Compacted sand</v>
          </cell>
        </row>
        <row r="106">
          <cell r="K106" t="str">
            <v>E105</v>
          </cell>
          <cell r="L106" t="str">
            <v>Concrete frame and infill panels</v>
          </cell>
        </row>
        <row r="107">
          <cell r="K107" t="str">
            <v>E106</v>
          </cell>
          <cell r="L107" t="str">
            <v>Concrete interlocking tile</v>
          </cell>
        </row>
        <row r="108">
          <cell r="K108" t="str">
            <v>E107</v>
          </cell>
          <cell r="L108" t="str">
            <v>Concrete pad foundation, precast concrete plinth and edge protection</v>
          </cell>
        </row>
        <row r="109">
          <cell r="K109" t="str">
            <v>E108</v>
          </cell>
          <cell r="L109" t="str">
            <v>Concrete plank</v>
          </cell>
        </row>
        <row r="110">
          <cell r="K110" t="str">
            <v>E109</v>
          </cell>
          <cell r="L110" t="str">
            <v>Concrete raft foundation</v>
          </cell>
        </row>
        <row r="111">
          <cell r="K111" t="str">
            <v>E110</v>
          </cell>
          <cell r="L111" t="str">
            <v>Concrete raft foundation, bitumen damp proof course</v>
          </cell>
        </row>
        <row r="112">
          <cell r="K112" t="str">
            <v>E111</v>
          </cell>
          <cell r="L112" t="str">
            <v>Concrete raft foundation, precast concrete plinth and edge protection</v>
          </cell>
        </row>
        <row r="113">
          <cell r="K113" t="str">
            <v>E112</v>
          </cell>
          <cell r="L113" t="str">
            <v>Copper</v>
          </cell>
        </row>
        <row r="114">
          <cell r="K114" t="str">
            <v>E113</v>
          </cell>
          <cell r="L114" t="str">
            <v>Copper gutters</v>
          </cell>
        </row>
        <row r="115">
          <cell r="K115" t="str">
            <v>E114</v>
          </cell>
          <cell r="L115" t="str">
            <v>Copper gutters and downpipes</v>
          </cell>
        </row>
        <row r="116">
          <cell r="K116" t="str">
            <v>E115</v>
          </cell>
          <cell r="L116" t="str">
            <v>Cubicles</v>
          </cell>
        </row>
        <row r="117">
          <cell r="K117" t="str">
            <v>E116</v>
          </cell>
          <cell r="L117" t="str">
            <v>Cubicles and shelves</v>
          </cell>
        </row>
        <row r="118">
          <cell r="K118" t="str">
            <v>E117</v>
          </cell>
          <cell r="L118" t="str">
            <v>Cubicles and worktop</v>
          </cell>
        </row>
        <row r="119">
          <cell r="K119" t="str">
            <v>E118</v>
          </cell>
          <cell r="L119" t="str">
            <v>Cupboards and whiteboard</v>
          </cell>
        </row>
        <row r="120">
          <cell r="K120" t="str">
            <v>E119</v>
          </cell>
          <cell r="L120" t="str">
            <v>Decathane</v>
          </cell>
        </row>
        <row r="121">
          <cell r="K121" t="str">
            <v>E120</v>
          </cell>
          <cell r="L121" t="str">
            <v>Decorative cast iron gates</v>
          </cell>
        </row>
        <row r="122">
          <cell r="K122" t="str">
            <v>E121</v>
          </cell>
          <cell r="L122" t="str">
            <v>Dirt trap carpet finish</v>
          </cell>
        </row>
        <row r="123">
          <cell r="K123" t="str">
            <v>E122</v>
          </cell>
          <cell r="L123" t="str">
            <v>Dirt trap carpet tile finish</v>
          </cell>
        </row>
        <row r="124">
          <cell r="K124" t="str">
            <v>E123</v>
          </cell>
          <cell r="L124" t="str">
            <v>Dirt trap carpet tiles off parquet finish</v>
          </cell>
        </row>
        <row r="125">
          <cell r="K125" t="str">
            <v>E124</v>
          </cell>
          <cell r="L125" t="str">
            <v>Display cabinets</v>
          </cell>
        </row>
        <row r="126">
          <cell r="K126" t="str">
            <v>E125</v>
          </cell>
          <cell r="L126" t="str">
            <v>Double EN12150 glazing</v>
          </cell>
        </row>
        <row r="127">
          <cell r="K127" t="str">
            <v>E126</v>
          </cell>
          <cell r="L127" t="str">
            <v>Double filmed glazing</v>
          </cell>
        </row>
        <row r="128">
          <cell r="K128" t="str">
            <v>E127</v>
          </cell>
          <cell r="L128" t="str">
            <v>Double glazed hardwood casement windows</v>
          </cell>
        </row>
        <row r="129">
          <cell r="K129" t="str">
            <v>E128</v>
          </cell>
          <cell r="L129" t="str">
            <v>Double glazed hardwood double door</v>
          </cell>
        </row>
        <row r="130">
          <cell r="K130" t="str">
            <v>E129</v>
          </cell>
          <cell r="L130" t="str">
            <v>Double glazed hardwood single door</v>
          </cell>
        </row>
        <row r="131">
          <cell r="K131" t="str">
            <v>E130</v>
          </cell>
          <cell r="L131" t="str">
            <v>Double glazed plastisol coated metal double door</v>
          </cell>
        </row>
        <row r="132">
          <cell r="K132" t="str">
            <v>E131</v>
          </cell>
          <cell r="L132" t="str">
            <v>Double glazed plastisol coated metal single door</v>
          </cell>
        </row>
        <row r="133">
          <cell r="K133" t="str">
            <v>E132</v>
          </cell>
          <cell r="L133" t="str">
            <v>Double glazed plastisol coated metal windows</v>
          </cell>
        </row>
        <row r="134">
          <cell r="K134" t="str">
            <v>E133</v>
          </cell>
          <cell r="L134" t="str">
            <v>Double glazed precoated aluminium casement windows</v>
          </cell>
        </row>
        <row r="135">
          <cell r="K135" t="str">
            <v>E134</v>
          </cell>
          <cell r="L135" t="str">
            <v>Double glazed precoated aluminium double door</v>
          </cell>
        </row>
        <row r="136">
          <cell r="K136" t="str">
            <v>E135</v>
          </cell>
          <cell r="L136" t="str">
            <v>Double glazed precoated aluminium single door</v>
          </cell>
        </row>
        <row r="137">
          <cell r="K137" t="str">
            <v>E136</v>
          </cell>
          <cell r="L137" t="str">
            <v>Double glazed PVCu casement windows</v>
          </cell>
        </row>
        <row r="138">
          <cell r="K138" t="str">
            <v>E137</v>
          </cell>
          <cell r="L138" t="str">
            <v>Double glazed PVCu double doors</v>
          </cell>
        </row>
        <row r="139">
          <cell r="K139" t="str">
            <v>E138</v>
          </cell>
          <cell r="L139" t="str">
            <v>Double glazed softwood double doors</v>
          </cell>
        </row>
        <row r="140">
          <cell r="K140" t="str">
            <v>E139</v>
          </cell>
          <cell r="L140" t="str">
            <v>Double glazed softwood single door</v>
          </cell>
        </row>
        <row r="141">
          <cell r="K141" t="str">
            <v>E140</v>
          </cell>
          <cell r="L141" t="str">
            <v>Double glazed softwood, aluminium faced casement windows</v>
          </cell>
        </row>
        <row r="142">
          <cell r="K142" t="str">
            <v>E141</v>
          </cell>
          <cell r="L142" t="str">
            <v>Double glazing</v>
          </cell>
        </row>
        <row r="143">
          <cell r="K143" t="str">
            <v>E142</v>
          </cell>
          <cell r="L143" t="str">
            <v>Double laminate glazing</v>
          </cell>
        </row>
        <row r="144">
          <cell r="K144" t="str">
            <v>E143</v>
          </cell>
          <cell r="L144" t="str">
            <v>Double panel doors</v>
          </cell>
        </row>
        <row r="145">
          <cell r="K145" t="str">
            <v>E144</v>
          </cell>
          <cell r="L145" t="str">
            <v>Double panel sliding doors</v>
          </cell>
        </row>
        <row r="146">
          <cell r="K146" t="str">
            <v>E145</v>
          </cell>
          <cell r="L146" t="str">
            <v>Double safety glazing</v>
          </cell>
        </row>
        <row r="147">
          <cell r="K147" t="str">
            <v>E146</v>
          </cell>
          <cell r="L147" t="str">
            <v>Double tempered glazing</v>
          </cell>
        </row>
        <row r="148">
          <cell r="K148" t="str">
            <v>E147</v>
          </cell>
          <cell r="L148" t="str">
            <v>Double toughened glazing</v>
          </cell>
        </row>
        <row r="149">
          <cell r="K149" t="str">
            <v>E148</v>
          </cell>
          <cell r="L149" t="str">
            <v>Drinking fountain</v>
          </cell>
        </row>
        <row r="150">
          <cell r="K150" t="str">
            <v>E149</v>
          </cell>
          <cell r="L150" t="str">
            <v>Eggshell</v>
          </cell>
        </row>
        <row r="151">
          <cell r="K151" t="str">
            <v>E150</v>
          </cell>
          <cell r="L151" t="str">
            <v>Emulsion</v>
          </cell>
        </row>
        <row r="152">
          <cell r="K152" t="str">
            <v>E151</v>
          </cell>
          <cell r="L152" t="str">
            <v>Emulsion and prefinished</v>
          </cell>
        </row>
        <row r="153">
          <cell r="K153" t="str">
            <v>E152</v>
          </cell>
          <cell r="L153" t="str">
            <v>Emulsion to ceiling</v>
          </cell>
        </row>
        <row r="154">
          <cell r="K154" t="str">
            <v>E153</v>
          </cell>
          <cell r="L154" t="str">
            <v>Fair faced brick cavity, steel frame</v>
          </cell>
        </row>
        <row r="155">
          <cell r="K155" t="str">
            <v>E154</v>
          </cell>
          <cell r="L155" t="str">
            <v>Fair faced brick with concrete lintels</v>
          </cell>
        </row>
        <row r="156">
          <cell r="K156" t="str">
            <v>E155</v>
          </cell>
          <cell r="L156" t="str">
            <v>Fair faced brick, steel frame, reconstituted stone features</v>
          </cell>
        </row>
        <row r="157">
          <cell r="K157" t="str">
            <v>E156</v>
          </cell>
          <cell r="L157" t="str">
            <v>Fair faced cavity brick</v>
          </cell>
        </row>
        <row r="158">
          <cell r="K158" t="str">
            <v>E157</v>
          </cell>
          <cell r="L158" t="str">
            <v>Fair faced cavity brick with concrete copings</v>
          </cell>
        </row>
        <row r="159">
          <cell r="K159" t="str">
            <v>E158</v>
          </cell>
          <cell r="L159" t="str">
            <v>Fair faced cavity brick with concrete features</v>
          </cell>
        </row>
        <row r="160">
          <cell r="K160" t="str">
            <v>E159</v>
          </cell>
          <cell r="L160" t="str">
            <v>Fair faced cavity brick with stone features</v>
          </cell>
        </row>
        <row r="161">
          <cell r="K161" t="str">
            <v>E160</v>
          </cell>
          <cell r="L161" t="str">
            <v>Fair faced cavity brick work with brick on edge lintels</v>
          </cell>
        </row>
        <row r="162">
          <cell r="K162" t="str">
            <v>E161</v>
          </cell>
          <cell r="L162" t="str">
            <v>Fair faced concrete block cavity walls</v>
          </cell>
        </row>
        <row r="163">
          <cell r="K163" t="str">
            <v>E162</v>
          </cell>
          <cell r="L163" t="str">
            <v>Fair faced solid brick</v>
          </cell>
        </row>
        <row r="164">
          <cell r="K164" t="str">
            <v>E163</v>
          </cell>
          <cell r="L164" t="str">
            <v>Fair faced solid brick with stone features</v>
          </cell>
        </row>
        <row r="165">
          <cell r="K165" t="str">
            <v>E164</v>
          </cell>
          <cell r="L165" t="str">
            <v>Fair faced solid brick, brick on edge lintels and stone sills</v>
          </cell>
        </row>
        <row r="166">
          <cell r="K166" t="str">
            <v>E165</v>
          </cell>
          <cell r="L166" t="str">
            <v>Fair faced solid brick, concrete copings</v>
          </cell>
        </row>
        <row r="167">
          <cell r="K167" t="str">
            <v>E166</v>
          </cell>
          <cell r="L167" t="str">
            <v>Fair faced solid brick, steel frame</v>
          </cell>
        </row>
        <row r="168">
          <cell r="K168" t="str">
            <v>E167</v>
          </cell>
          <cell r="L168" t="str">
            <v>FD30 certified glazing</v>
          </cell>
        </row>
        <row r="169">
          <cell r="K169" t="str">
            <v>E168</v>
          </cell>
          <cell r="L169" t="str">
            <v>FD30S Certified glazing</v>
          </cell>
        </row>
        <row r="170">
          <cell r="K170" t="str">
            <v>E169</v>
          </cell>
          <cell r="L170" t="str">
            <v>FD60 certified glazing</v>
          </cell>
        </row>
        <row r="171">
          <cell r="K171" t="str">
            <v>E170</v>
          </cell>
          <cell r="L171" t="str">
            <v>FD60S Certified glazing</v>
          </cell>
        </row>
        <row r="172">
          <cell r="K172" t="str">
            <v>E171</v>
          </cell>
          <cell r="L172" t="str">
            <v>Fibreboard</v>
          </cell>
        </row>
        <row r="173">
          <cell r="K173" t="str">
            <v>E172</v>
          </cell>
          <cell r="L173" t="str">
            <v>Fibreboard hidden grid suspended ceiling</v>
          </cell>
        </row>
        <row r="174">
          <cell r="K174" t="str">
            <v>E173</v>
          </cell>
          <cell r="L174" t="str">
            <v>Filmed obscure Georgian wired glazing</v>
          </cell>
        </row>
        <row r="175">
          <cell r="K175" t="str">
            <v>E174</v>
          </cell>
          <cell r="L175" t="str">
            <v>Filmed vision panel</v>
          </cell>
        </row>
        <row r="176">
          <cell r="K176" t="str">
            <v>E175</v>
          </cell>
          <cell r="L176" t="str">
            <v>Flush double door</v>
          </cell>
        </row>
        <row r="177">
          <cell r="K177" t="str">
            <v>E176</v>
          </cell>
          <cell r="L177" t="str">
            <v>Flush double door with intumescent seals</v>
          </cell>
        </row>
        <row r="178">
          <cell r="K178" t="str">
            <v>E177</v>
          </cell>
          <cell r="L178" t="str">
            <v>Flush double door with intumescent seals frame fitted</v>
          </cell>
        </row>
        <row r="179">
          <cell r="K179" t="str">
            <v>E178</v>
          </cell>
          <cell r="L179" t="str">
            <v>Flush double door with intumescent smoke seals</v>
          </cell>
        </row>
        <row r="180">
          <cell r="K180" t="str">
            <v>E179</v>
          </cell>
          <cell r="L180" t="str">
            <v>Flush double door with intumescent smoke seals frame fitted</v>
          </cell>
        </row>
        <row r="181">
          <cell r="K181" t="str">
            <v>E180</v>
          </cell>
          <cell r="L181" t="str">
            <v>Flush double door with vision panel and intumescent seals</v>
          </cell>
        </row>
        <row r="182">
          <cell r="K182" t="str">
            <v>E181</v>
          </cell>
          <cell r="L182" t="str">
            <v>Flush double door with vision panel and intumescent seals frame fitted</v>
          </cell>
        </row>
        <row r="183">
          <cell r="K183" t="str">
            <v>E182</v>
          </cell>
          <cell r="L183" t="str">
            <v>Flush double door with vision panel and intumescent smoke seals</v>
          </cell>
        </row>
        <row r="184">
          <cell r="K184" t="str">
            <v>E183</v>
          </cell>
          <cell r="L184" t="str">
            <v>Flush double door with vision panel and intumescent smoke seals frame fitted</v>
          </cell>
        </row>
        <row r="185">
          <cell r="K185" t="str">
            <v>E184</v>
          </cell>
          <cell r="L185" t="str">
            <v>Flush double door with vision panel in metal frame</v>
          </cell>
        </row>
        <row r="186">
          <cell r="K186" t="str">
            <v>E185</v>
          </cell>
          <cell r="L186" t="str">
            <v>Flush double door with vision panels</v>
          </cell>
        </row>
        <row r="187">
          <cell r="K187" t="str">
            <v>E186</v>
          </cell>
          <cell r="L187" t="str">
            <v>Flush double door, metal frame</v>
          </cell>
        </row>
        <row r="188">
          <cell r="K188" t="str">
            <v>E187</v>
          </cell>
          <cell r="L188" t="str">
            <v>Flush FD30 double door</v>
          </cell>
        </row>
        <row r="189">
          <cell r="K189" t="str">
            <v>E188</v>
          </cell>
          <cell r="L189" t="str">
            <v>Flush FD30 double door with vision panel and smoke seals frame fitted</v>
          </cell>
        </row>
        <row r="190">
          <cell r="K190" t="str">
            <v>E189</v>
          </cell>
          <cell r="L190" t="str">
            <v>Flush FD30 double door with vision panels and intumescent smoke seals</v>
          </cell>
        </row>
        <row r="191">
          <cell r="K191" t="str">
            <v>E190</v>
          </cell>
          <cell r="L191" t="str">
            <v>Flush FD30 double door/ modified</v>
          </cell>
        </row>
        <row r="192">
          <cell r="K192" t="str">
            <v>E191</v>
          </cell>
          <cell r="L192" t="str">
            <v>Flush FD30 single door</v>
          </cell>
        </row>
        <row r="193">
          <cell r="K193" t="str">
            <v>E192</v>
          </cell>
          <cell r="L193" t="str">
            <v>Flush FD30 single door with intumescent seals frame fitted</v>
          </cell>
        </row>
        <row r="194">
          <cell r="K194" t="str">
            <v>E193</v>
          </cell>
          <cell r="L194" t="str">
            <v>Flush FD30 single door with vision panel</v>
          </cell>
        </row>
        <row r="195">
          <cell r="K195" t="str">
            <v>E194</v>
          </cell>
          <cell r="L195" t="str">
            <v>Flush FD30 single door with vision panel and intumescent smoke seals frame fitted</v>
          </cell>
        </row>
        <row r="196">
          <cell r="K196" t="str">
            <v>E195</v>
          </cell>
          <cell r="L196" t="str">
            <v>Flush FD30 single door/ modified</v>
          </cell>
        </row>
        <row r="197">
          <cell r="K197" t="str">
            <v>E196</v>
          </cell>
          <cell r="L197" t="str">
            <v>Flush FD30S double door with vision panel</v>
          </cell>
        </row>
        <row r="198">
          <cell r="K198" t="str">
            <v>E197</v>
          </cell>
          <cell r="L198" t="str">
            <v>Flush FD30S double door/ modified</v>
          </cell>
        </row>
        <row r="199">
          <cell r="K199" t="str">
            <v>E198</v>
          </cell>
          <cell r="L199" t="str">
            <v>Flush FD30S single door</v>
          </cell>
        </row>
        <row r="200">
          <cell r="K200" t="str">
            <v>E199</v>
          </cell>
          <cell r="L200" t="str">
            <v>Flush FD30S single door with vision panel</v>
          </cell>
        </row>
        <row r="201">
          <cell r="K201" t="str">
            <v>E200</v>
          </cell>
          <cell r="L201" t="str">
            <v>Flush FD30S single door/ modified</v>
          </cell>
        </row>
        <row r="202">
          <cell r="K202" t="str">
            <v>R01</v>
          </cell>
          <cell r="L202" t="str">
            <v>Flush FD30Sdouble door</v>
          </cell>
        </row>
        <row r="203">
          <cell r="K203" t="str">
            <v>R02</v>
          </cell>
          <cell r="L203" t="str">
            <v>Flush FD60 double door</v>
          </cell>
        </row>
        <row r="204">
          <cell r="K204" t="str">
            <v>R03</v>
          </cell>
          <cell r="L204" t="str">
            <v>Flush FD60 double door/ modified</v>
          </cell>
        </row>
        <row r="205">
          <cell r="K205" t="str">
            <v>R04</v>
          </cell>
          <cell r="L205" t="str">
            <v>Flush FD60 single door</v>
          </cell>
        </row>
        <row r="206">
          <cell r="K206" t="str">
            <v>R05</v>
          </cell>
          <cell r="L206" t="str">
            <v>Flush FD60 single door/ modified</v>
          </cell>
        </row>
        <row r="207">
          <cell r="K207" t="str">
            <v>R06</v>
          </cell>
          <cell r="L207" t="str">
            <v>Flush FD60S double door</v>
          </cell>
        </row>
        <row r="208">
          <cell r="K208" t="str">
            <v>R07</v>
          </cell>
          <cell r="L208" t="str">
            <v>Flush FD60S double door/ modified</v>
          </cell>
        </row>
        <row r="209">
          <cell r="K209" t="str">
            <v>R08</v>
          </cell>
          <cell r="L209" t="str">
            <v>Flush FD60S single door</v>
          </cell>
        </row>
        <row r="210">
          <cell r="K210" t="str">
            <v>R09</v>
          </cell>
          <cell r="L210" t="str">
            <v>Flush FD60S single door/ modified</v>
          </cell>
        </row>
        <row r="211">
          <cell r="K211" t="str">
            <v>R10</v>
          </cell>
          <cell r="L211" t="str">
            <v>Flush half hour double door with intumescent smoke seals.</v>
          </cell>
        </row>
        <row r="212">
          <cell r="K212" t="str">
            <v>R11</v>
          </cell>
          <cell r="L212" t="str">
            <v>Flush half hour double doors with intumescent seals frame fitted</v>
          </cell>
        </row>
        <row r="213">
          <cell r="K213" t="str">
            <v>R12</v>
          </cell>
          <cell r="L213" t="str">
            <v>Flush half hour single door with intumescent seal frame fitted</v>
          </cell>
        </row>
        <row r="214">
          <cell r="K214" t="str">
            <v>R13</v>
          </cell>
          <cell r="L214" t="str">
            <v>Flush half hour single door with vision panel and intumescent seals </v>
          </cell>
        </row>
        <row r="215">
          <cell r="K215" t="str">
            <v>R14</v>
          </cell>
          <cell r="L215" t="str">
            <v>Flush half hour single door with vision panel, intumescent seals and intumescent baffled vent</v>
          </cell>
        </row>
        <row r="216">
          <cell r="K216" t="str">
            <v>R15</v>
          </cell>
          <cell r="L216" t="str">
            <v>Flush panelled single door</v>
          </cell>
        </row>
        <row r="217">
          <cell r="K217" t="str">
            <v>R16</v>
          </cell>
          <cell r="L217" t="str">
            <v>Flush plastisol coated metal door</v>
          </cell>
        </row>
        <row r="218">
          <cell r="K218" t="str">
            <v>R17</v>
          </cell>
          <cell r="L218" t="str">
            <v>Flush plastisol coated metal double door</v>
          </cell>
        </row>
        <row r="219">
          <cell r="K219" t="str">
            <v>R18</v>
          </cell>
          <cell r="L219" t="str">
            <v>Flush precoated aluminium door</v>
          </cell>
        </row>
        <row r="220">
          <cell r="K220" t="str">
            <v>R19</v>
          </cell>
          <cell r="L220" t="str">
            <v>Flush precoated aluminium double door</v>
          </cell>
        </row>
        <row r="221">
          <cell r="K221" t="str">
            <v>R20</v>
          </cell>
          <cell r="L221" t="str">
            <v>Flush single door</v>
          </cell>
        </row>
        <row r="222">
          <cell r="K222" t="str">
            <v>R21</v>
          </cell>
          <cell r="L222" t="str">
            <v>Flush single door with intumescent seals</v>
          </cell>
        </row>
        <row r="223">
          <cell r="K223" t="str">
            <v>R22</v>
          </cell>
          <cell r="L223" t="str">
            <v>Flush single door with intumescent seals frame fitted</v>
          </cell>
        </row>
        <row r="224">
          <cell r="K224" t="str">
            <v>R23</v>
          </cell>
          <cell r="L224" t="str">
            <v>Flush single door with intumescent smoke seals</v>
          </cell>
        </row>
        <row r="225">
          <cell r="K225" t="str">
            <v>R24</v>
          </cell>
          <cell r="L225" t="str">
            <v>Flush single door with intumescent smoke seals frame fitted</v>
          </cell>
        </row>
        <row r="226">
          <cell r="K226" t="str">
            <v>R25</v>
          </cell>
          <cell r="L226" t="str">
            <v>Flush single door with vision panel</v>
          </cell>
        </row>
        <row r="227">
          <cell r="K227" t="str">
            <v>R26</v>
          </cell>
          <cell r="L227" t="str">
            <v>Flush single door with vision panel and intumescent seals</v>
          </cell>
        </row>
        <row r="228">
          <cell r="K228" t="str">
            <v>R27</v>
          </cell>
          <cell r="L228" t="str">
            <v>Flush single door with vision panel and intumescent seals frame fitted</v>
          </cell>
        </row>
        <row r="229">
          <cell r="K229" t="str">
            <v>R28</v>
          </cell>
          <cell r="L229" t="str">
            <v>Flush single door with vision panel and intumescent smoke seals</v>
          </cell>
        </row>
        <row r="230">
          <cell r="K230" t="str">
            <v>R29</v>
          </cell>
          <cell r="L230" t="str">
            <v>Flush single door with vision panel and intumescent smoke seals frame fitted</v>
          </cell>
        </row>
        <row r="231">
          <cell r="K231" t="str">
            <v>R30</v>
          </cell>
          <cell r="L231" t="str">
            <v>Flush single door with vision panel in metal frame</v>
          </cell>
        </row>
        <row r="232">
          <cell r="K232" t="str">
            <v>R31</v>
          </cell>
          <cell r="L232" t="str">
            <v>Flush single door, metal frame</v>
          </cell>
        </row>
        <row r="233">
          <cell r="K233" t="str">
            <v>R32</v>
          </cell>
          <cell r="L233" t="str">
            <v>Foam panels, lath and plaster</v>
          </cell>
        </row>
        <row r="234">
          <cell r="K234" t="str">
            <v>R33</v>
          </cell>
          <cell r="L234" t="str">
            <v>Fully glazed double door</v>
          </cell>
        </row>
        <row r="235">
          <cell r="K235" t="str">
            <v>R34</v>
          </cell>
          <cell r="L235" t="str">
            <v>Fully glazed double door in metal frame</v>
          </cell>
        </row>
        <row r="236">
          <cell r="K236" t="str">
            <v>R35</v>
          </cell>
          <cell r="L236" t="str">
            <v>Fully glazed FD30 double door</v>
          </cell>
        </row>
        <row r="237">
          <cell r="K237" t="str">
            <v>R36</v>
          </cell>
          <cell r="L237" t="str">
            <v>Fully glazed FD30 single door</v>
          </cell>
        </row>
        <row r="238">
          <cell r="K238" t="str">
            <v>R37</v>
          </cell>
          <cell r="L238" t="str">
            <v>Fully glazed FD30S double door</v>
          </cell>
        </row>
        <row r="239">
          <cell r="K239" t="str">
            <v>R38</v>
          </cell>
          <cell r="L239" t="str">
            <v>Fully glazed FD30S single door</v>
          </cell>
        </row>
        <row r="240">
          <cell r="K240" t="str">
            <v>R39</v>
          </cell>
          <cell r="L240" t="str">
            <v>Fully glazed single door</v>
          </cell>
        </row>
        <row r="241">
          <cell r="K241" t="str">
            <v>R40</v>
          </cell>
          <cell r="L241" t="str">
            <v>Fully glazed single door in metal frame</v>
          </cell>
        </row>
        <row r="242">
          <cell r="K242" t="str">
            <v>R41</v>
          </cell>
          <cell r="L242" t="str">
            <v>Galvanised cubicles</v>
          </cell>
        </row>
        <row r="243">
          <cell r="K243" t="str">
            <v>R42</v>
          </cell>
          <cell r="L243" t="str">
            <v>Galvanised double gates</v>
          </cell>
        </row>
        <row r="244">
          <cell r="K244" t="str">
            <v>R43</v>
          </cell>
          <cell r="L244" t="str">
            <v>Galvanised mesh and angle post fencing</v>
          </cell>
        </row>
        <row r="245">
          <cell r="K245" t="str">
            <v>R44</v>
          </cell>
          <cell r="L245" t="str">
            <v>Galvanised spiked top palisade fencing</v>
          </cell>
        </row>
        <row r="246">
          <cell r="K246" t="str">
            <v>R45</v>
          </cell>
          <cell r="L246" t="str">
            <v>Georgian wired filmed glazing</v>
          </cell>
        </row>
        <row r="247">
          <cell r="K247" t="str">
            <v>R46</v>
          </cell>
          <cell r="L247" t="str">
            <v>Georgian wired filmed vision panel glazing</v>
          </cell>
        </row>
        <row r="248">
          <cell r="K248" t="str">
            <v>R47</v>
          </cell>
          <cell r="L248" t="str">
            <v>Georgian wired glazing</v>
          </cell>
        </row>
        <row r="249">
          <cell r="K249" t="str">
            <v>R48</v>
          </cell>
          <cell r="L249" t="str">
            <v>Georgian wired obscure  and tempered vision panel glazing</v>
          </cell>
        </row>
        <row r="250">
          <cell r="K250" t="str">
            <v>R49</v>
          </cell>
          <cell r="L250" t="str">
            <v>Georgian wired safety marked glazing</v>
          </cell>
        </row>
        <row r="251">
          <cell r="K251" t="str">
            <v>R50</v>
          </cell>
          <cell r="L251" t="str">
            <v>Georgian wired vision panel</v>
          </cell>
        </row>
        <row r="252">
          <cell r="K252" t="str">
            <v>R51</v>
          </cell>
          <cell r="L252" t="str">
            <v>Glass fibre panels</v>
          </cell>
        </row>
        <row r="253">
          <cell r="K253" t="str">
            <v>R52</v>
          </cell>
          <cell r="L253" t="str">
            <v>Glazed double door</v>
          </cell>
        </row>
        <row r="254">
          <cell r="K254" t="str">
            <v>R53</v>
          </cell>
          <cell r="L254" t="str">
            <v>Glazed panels</v>
          </cell>
        </row>
        <row r="255">
          <cell r="K255" t="str">
            <v>R54</v>
          </cell>
          <cell r="L255" t="str">
            <v>Glazed panels and lath and plaster</v>
          </cell>
        </row>
        <row r="256">
          <cell r="K256" t="str">
            <v>R55</v>
          </cell>
          <cell r="L256" t="str">
            <v>Glazed tile</v>
          </cell>
        </row>
        <row r="257">
          <cell r="K257" t="str">
            <v>R56</v>
          </cell>
          <cell r="L257" t="str">
            <v>Gloss to doors</v>
          </cell>
        </row>
        <row r="258">
          <cell r="K258" t="str">
            <v>R57</v>
          </cell>
          <cell r="L258" t="str">
            <v>Gloss to doors and fascia, masonry paint to soffit.</v>
          </cell>
        </row>
        <row r="259">
          <cell r="K259" t="str">
            <v>R58</v>
          </cell>
          <cell r="L259" t="str">
            <v>Gloss to doors and soffit</v>
          </cell>
        </row>
        <row r="260">
          <cell r="K260" t="str">
            <v>R59</v>
          </cell>
          <cell r="L260" t="str">
            <v>Gloss to fascia and soffit</v>
          </cell>
        </row>
        <row r="261">
          <cell r="K261" t="str">
            <v>R60</v>
          </cell>
          <cell r="L261" t="str">
            <v>Gloss to fascia, masonry paint to soffit and lintels</v>
          </cell>
        </row>
        <row r="262">
          <cell r="K262" t="str">
            <v>R61</v>
          </cell>
          <cell r="L262" t="str">
            <v>Gloss to soffit</v>
          </cell>
        </row>
        <row r="263">
          <cell r="K263" t="str">
            <v>R62</v>
          </cell>
          <cell r="L263" t="str">
            <v>Gloss to windows</v>
          </cell>
        </row>
        <row r="264">
          <cell r="K264" t="str">
            <v>R63</v>
          </cell>
          <cell r="L264" t="str">
            <v>Gloss to windows and doors</v>
          </cell>
        </row>
        <row r="265">
          <cell r="K265" t="str">
            <v>R64</v>
          </cell>
          <cell r="L265" t="str">
            <v>Gloss to windows and fascia</v>
          </cell>
        </row>
        <row r="266">
          <cell r="K266" t="str">
            <v>R65</v>
          </cell>
          <cell r="L266" t="str">
            <v>Gloss to windows and fascia, masonry paint to soffit</v>
          </cell>
        </row>
        <row r="267">
          <cell r="K267" t="str">
            <v>R66</v>
          </cell>
          <cell r="L267" t="str">
            <v>Gloss to windows and fascia, stain to door, masonry paint to soffit</v>
          </cell>
        </row>
        <row r="268">
          <cell r="K268" t="str">
            <v>R67</v>
          </cell>
          <cell r="L268" t="str">
            <v>Gloss to windows, doors, fascia and soffit</v>
          </cell>
        </row>
        <row r="269">
          <cell r="K269" t="str">
            <v>R68</v>
          </cell>
          <cell r="L269" t="str">
            <v>Gloss to windows, stain to doors</v>
          </cell>
        </row>
        <row r="270">
          <cell r="K270" t="str">
            <v>R69</v>
          </cell>
          <cell r="L270" t="str">
            <v>Granwood and vinyl sheet finishes</v>
          </cell>
        </row>
        <row r="271">
          <cell r="K271" t="str">
            <v>R70</v>
          </cell>
          <cell r="L271" t="str">
            <v>Granwood and vinyl tile finishes</v>
          </cell>
        </row>
        <row r="272">
          <cell r="K272" t="str">
            <v>R71</v>
          </cell>
          <cell r="L272" t="str">
            <v>Granwood finish</v>
          </cell>
        </row>
        <row r="273">
          <cell r="K273" t="str">
            <v>R72</v>
          </cell>
          <cell r="L273" t="str">
            <v>Grated rainwater channel</v>
          </cell>
        </row>
        <row r="274">
          <cell r="K274" t="str">
            <v>R73</v>
          </cell>
          <cell r="L274" t="str">
            <v>Half glazed 20/40 double doors with intumescent seals in a glazed metal frame</v>
          </cell>
        </row>
        <row r="275">
          <cell r="K275" t="str">
            <v>R74</v>
          </cell>
          <cell r="L275" t="str">
            <v>Half glazed double door</v>
          </cell>
        </row>
        <row r="276">
          <cell r="K276" t="str">
            <v>R75</v>
          </cell>
          <cell r="L276" t="str">
            <v>Half glazed double door in metal frame</v>
          </cell>
        </row>
        <row r="277">
          <cell r="K277" t="str">
            <v>R76</v>
          </cell>
          <cell r="L277" t="str">
            <v>Half glazed double door with intumescent smoke seals 2 way swing in a glazed frame</v>
          </cell>
        </row>
        <row r="278">
          <cell r="K278" t="str">
            <v>R77</v>
          </cell>
          <cell r="L278" t="str">
            <v>Half glazed FD30 double door</v>
          </cell>
        </row>
        <row r="279">
          <cell r="K279" t="str">
            <v>R78</v>
          </cell>
          <cell r="L279" t="str">
            <v>Half glazed FD30 single door</v>
          </cell>
        </row>
        <row r="280">
          <cell r="K280" t="str">
            <v>R79</v>
          </cell>
          <cell r="L280" t="str">
            <v>Half glazed FD30S double door</v>
          </cell>
        </row>
        <row r="281">
          <cell r="K281" t="str">
            <v>R80</v>
          </cell>
          <cell r="L281" t="str">
            <v>Half glazed FD30S single door</v>
          </cell>
        </row>
        <row r="282">
          <cell r="K282" t="str">
            <v>R81</v>
          </cell>
          <cell r="L282" t="str">
            <v>Half glazed half hour double doors with intumescent smoke seals frame fitted</v>
          </cell>
        </row>
        <row r="283">
          <cell r="K283" t="str">
            <v>R82</v>
          </cell>
          <cell r="L283" t="str">
            <v>Half glazed panel hardwood double doors</v>
          </cell>
        </row>
        <row r="284">
          <cell r="K284" t="str">
            <v>R83</v>
          </cell>
          <cell r="L284" t="str">
            <v>Half glazed panel single door</v>
          </cell>
        </row>
        <row r="285">
          <cell r="K285" t="str">
            <v>R84</v>
          </cell>
          <cell r="L285" t="str">
            <v>Half glazed panel single door in a metal frame</v>
          </cell>
        </row>
        <row r="286">
          <cell r="K286" t="str">
            <v>R85</v>
          </cell>
          <cell r="L286" t="str">
            <v>Half glazed single door</v>
          </cell>
        </row>
        <row r="287">
          <cell r="K287" t="str">
            <v>R86</v>
          </cell>
          <cell r="L287" t="str">
            <v>Half glazed single door in metal frame</v>
          </cell>
        </row>
        <row r="288">
          <cell r="K288" t="str">
            <v>R87</v>
          </cell>
          <cell r="L288" t="str">
            <v>Handrail handrail and metal banisters</v>
          </cell>
        </row>
        <row r="289">
          <cell r="K289" t="str">
            <v>R88</v>
          </cell>
          <cell r="L289" t="str">
            <v>Hardwood handrail</v>
          </cell>
        </row>
        <row r="290">
          <cell r="K290" t="str">
            <v>R89</v>
          </cell>
          <cell r="L290" t="str">
            <v>Hardwood roller shutter door</v>
          </cell>
        </row>
        <row r="291">
          <cell r="K291" t="str">
            <v>R90</v>
          </cell>
          <cell r="L291" t="str">
            <v>Hardwood single door</v>
          </cell>
        </row>
        <row r="292">
          <cell r="K292" t="str">
            <v>R91</v>
          </cell>
          <cell r="L292" t="str">
            <v>Horizontal timber boarding</v>
          </cell>
        </row>
        <row r="293">
          <cell r="K293" t="str">
            <v>R92</v>
          </cell>
          <cell r="L293" t="str">
            <v>Insitu concrete steps</v>
          </cell>
        </row>
        <row r="294">
          <cell r="K294" t="str">
            <v>R93</v>
          </cell>
          <cell r="L294" t="str">
            <v>Inspection chamber</v>
          </cell>
        </row>
        <row r="295">
          <cell r="K295" t="str">
            <v>R94</v>
          </cell>
          <cell r="L295" t="str">
            <v>Junkers sprung finish</v>
          </cell>
        </row>
        <row r="296">
          <cell r="K296" t="str">
            <v>R95</v>
          </cell>
          <cell r="L296" t="str">
            <v>Kawneer precoated aluminium double glazed windows</v>
          </cell>
        </row>
        <row r="297">
          <cell r="K297" t="str">
            <v>R96</v>
          </cell>
          <cell r="L297" t="str">
            <v>Knob mortice latch</v>
          </cell>
        </row>
        <row r="298">
          <cell r="K298" t="str">
            <v>R97</v>
          </cell>
          <cell r="L298" t="str">
            <v>Laminate beams</v>
          </cell>
        </row>
        <row r="299">
          <cell r="K299" t="str">
            <v>R98</v>
          </cell>
          <cell r="L299" t="str">
            <v>Laminate vision panel</v>
          </cell>
        </row>
        <row r="300">
          <cell r="K300" t="str">
            <v>R99</v>
          </cell>
          <cell r="L300" t="str">
            <v>Lath and plaster</v>
          </cell>
        </row>
        <row r="301">
          <cell r="K301" t="str">
            <v>R100</v>
          </cell>
          <cell r="L301" t="str">
            <v>Lath and plaster, plasterboard</v>
          </cell>
        </row>
        <row r="302">
          <cell r="L302" t="str">
            <v>Lath and plaster,wired</v>
          </cell>
        </row>
        <row r="303">
          <cell r="L303" t="str">
            <v>Lattice beams and fibreboard</v>
          </cell>
        </row>
        <row r="304">
          <cell r="L304" t="str">
            <v>Lead</v>
          </cell>
        </row>
        <row r="305">
          <cell r="L305" t="str">
            <v>Lever mortice latch</v>
          </cell>
        </row>
        <row r="306">
          <cell r="L306" t="str">
            <v>Lever mortice latch and nightlatch</v>
          </cell>
        </row>
        <row r="307">
          <cell r="L307" t="str">
            <v>Lever mortice lock</v>
          </cell>
        </row>
        <row r="308">
          <cell r="L308" t="str">
            <v>Lever mortice lock and nightlatch</v>
          </cell>
        </row>
        <row r="309">
          <cell r="L309" t="str">
            <v>Linoleum finish</v>
          </cell>
        </row>
        <row r="310">
          <cell r="L310" t="str">
            <v>Lockers</v>
          </cell>
        </row>
        <row r="311">
          <cell r="L311" t="str">
            <v>Magnetic release</v>
          </cell>
        </row>
        <row r="312">
          <cell r="L312" t="str">
            <v>Manufactured slate</v>
          </cell>
        </row>
        <row r="313">
          <cell r="L313" t="str">
            <v>Manufactured slate</v>
          </cell>
        </row>
        <row r="314">
          <cell r="L314" t="str">
            <v>Masonry paint to render</v>
          </cell>
        </row>
        <row r="315">
          <cell r="L315" t="str">
            <v>Masonry to soffit</v>
          </cell>
        </row>
        <row r="316">
          <cell r="L316" t="str">
            <v>MDF shelves</v>
          </cell>
        </row>
        <row r="317">
          <cell r="L317" t="str">
            <v>Metal handrail and banisters</v>
          </cell>
        </row>
        <row r="318">
          <cell r="L318" t="str">
            <v>Metal hidden grid ceiling</v>
          </cell>
        </row>
        <row r="319">
          <cell r="L319" t="str">
            <v>Metal shelves</v>
          </cell>
        </row>
        <row r="320">
          <cell r="L320" t="str">
            <v>Mineral built up felt</v>
          </cell>
        </row>
        <row r="321">
          <cell r="L321" t="str">
            <v>Mineral built up felt, double polycarbonate roof lights</v>
          </cell>
        </row>
        <row r="322">
          <cell r="L322" t="str">
            <v>Mineral built up felt, Georgian wired roof lights</v>
          </cell>
        </row>
        <row r="323">
          <cell r="L323" t="str">
            <v>Mineral built up felt, polycarbonate dome roof lights</v>
          </cell>
        </row>
        <row r="324">
          <cell r="L324" t="str">
            <v>Moisture resistant board</v>
          </cell>
        </row>
        <row r="325">
          <cell r="L325" t="str">
            <v>Moisture resistant suspended ceiling</v>
          </cell>
        </row>
        <row r="326">
          <cell r="L326" t="str">
            <v>Mortice latch and nightlatch</v>
          </cell>
        </row>
        <row r="327">
          <cell r="L327" t="str">
            <v>Mortice latch, overhead closer and nightlatch</v>
          </cell>
        </row>
        <row r="328">
          <cell r="L328" t="str">
            <v>Mortice latch, pull handle and nightlatch</v>
          </cell>
        </row>
        <row r="329">
          <cell r="L329" t="str">
            <v>Mortice lock</v>
          </cell>
        </row>
        <row r="330">
          <cell r="L330" t="str">
            <v>Mortice lock and nightlatch</v>
          </cell>
        </row>
        <row r="331">
          <cell r="L331" t="str">
            <v>Mortice lock and pull handles</v>
          </cell>
        </row>
        <row r="332">
          <cell r="L332" t="str">
            <v>moulded plastic faced flush single door</v>
          </cell>
        </row>
        <row r="333">
          <cell r="L333" t="str">
            <v>Natural Slate</v>
          </cell>
        </row>
        <row r="334">
          <cell r="L334" t="str">
            <v>Natural Slate, Georgian wired patent glazing.</v>
          </cell>
        </row>
        <row r="335">
          <cell r="L335" t="str">
            <v>Obscure filmed and laminate glazing</v>
          </cell>
        </row>
        <row r="336">
          <cell r="L336" t="str">
            <v>Obscure Georgian wired filmed glazing, part boarded to Block J</v>
          </cell>
        </row>
        <row r="337">
          <cell r="L337" t="str">
            <v>Obscure Georgian wired glazing</v>
          </cell>
        </row>
        <row r="338">
          <cell r="L338" t="str">
            <v>Obscure Georgian wired vision panel</v>
          </cell>
        </row>
        <row r="339">
          <cell r="L339" t="str">
            <v>Obscure laminate glazing</v>
          </cell>
        </row>
        <row r="340">
          <cell r="L340" t="str">
            <v>Obscure laminate vision panel glazing</v>
          </cell>
        </row>
        <row r="341">
          <cell r="L341" t="str">
            <v>Obscured filmed glazing</v>
          </cell>
        </row>
        <row r="342">
          <cell r="L342" t="str">
            <v>Obscured tempered glazing</v>
          </cell>
        </row>
        <row r="343">
          <cell r="L343" t="str">
            <v>Open grid tile ceiling</v>
          </cell>
        </row>
        <row r="344">
          <cell r="L344" t="str">
            <v>Overhead closer , mortice lock and lever furniture</v>
          </cell>
        </row>
        <row r="345">
          <cell r="L345" t="str">
            <v>Overhead closer and pull handles</v>
          </cell>
        </row>
        <row r="346">
          <cell r="L346" t="str">
            <v>Overhead closer and push button release</v>
          </cell>
        </row>
        <row r="347">
          <cell r="L347" t="str">
            <v>Overhead closer, lever handles and nightlatch</v>
          </cell>
        </row>
        <row r="348">
          <cell r="L348" t="str">
            <v>Overhead closer, lever, mortice latch</v>
          </cell>
        </row>
        <row r="349">
          <cell r="L349" t="str">
            <v>Overhead closer, magnetic release</v>
          </cell>
        </row>
        <row r="350">
          <cell r="L350" t="str">
            <v>Overhead closer, mortice latch, pull handles and nightlatch</v>
          </cell>
        </row>
        <row r="351">
          <cell r="L351" t="str">
            <v>Overhead closer, mortice lock and pull handles</v>
          </cell>
        </row>
        <row r="352">
          <cell r="L352" t="str">
            <v>Overhead closer, pull handle and night latch</v>
          </cell>
        </row>
        <row r="353">
          <cell r="L353" t="str">
            <v>Overhead closers</v>
          </cell>
        </row>
        <row r="354">
          <cell r="L354" t="str">
            <v>Painted finish</v>
          </cell>
        </row>
        <row r="355">
          <cell r="L355" t="str">
            <v>Panic bolt</v>
          </cell>
        </row>
        <row r="356">
          <cell r="L356" t="str">
            <v>Paramount partitions</v>
          </cell>
        </row>
        <row r="357">
          <cell r="L357" t="str">
            <v>Parquet finish</v>
          </cell>
        </row>
        <row r="358">
          <cell r="L358" t="str">
            <v>Paving slab retaining wall</v>
          </cell>
        </row>
        <row r="359">
          <cell r="L359" t="str">
            <v>Perforated metal hidden grid ceiling</v>
          </cell>
        </row>
        <row r="360">
          <cell r="L360" t="str">
            <v>Perspex covered metal framed bike shelter</v>
          </cell>
        </row>
        <row r="361">
          <cell r="L361" t="str">
            <v>Perspex covered metal framed bike shelter off concrete raft foundation</v>
          </cell>
        </row>
        <row r="362">
          <cell r="L362" t="str">
            <v>Plain and Georgian wired filmed glazing</v>
          </cell>
        </row>
        <row r="363">
          <cell r="L363" t="str">
            <v>Plain and Georgian wired filmed vision panel glazing</v>
          </cell>
        </row>
        <row r="364">
          <cell r="L364" t="str">
            <v>Plain and obscure filmed Georgian wired glazing</v>
          </cell>
        </row>
        <row r="365">
          <cell r="L365" t="str">
            <v>Plain and obscure filmed glazing</v>
          </cell>
        </row>
        <row r="366">
          <cell r="L366" t="str">
            <v>Plain filmed and Georgian wired vision panel glazing</v>
          </cell>
        </row>
        <row r="367">
          <cell r="L367" t="str">
            <v>Plain filmed glazing</v>
          </cell>
        </row>
        <row r="368">
          <cell r="L368" t="str">
            <v>Plain filmed louvered glazing</v>
          </cell>
        </row>
        <row r="369">
          <cell r="L369" t="str">
            <v>Plain filmed vision panel glazing</v>
          </cell>
        </row>
        <row r="370">
          <cell r="L370" t="str">
            <v>Plain Georgian wired vision panel</v>
          </cell>
        </row>
        <row r="371">
          <cell r="L371" t="str">
            <v>Plain high level, obscure laminate and Georgian wired glazing and vision panels.</v>
          </cell>
        </row>
        <row r="372">
          <cell r="L372" t="str">
            <v>Plain laminate and filmed galzing</v>
          </cell>
        </row>
        <row r="373">
          <cell r="L373" t="str">
            <v>Plain laminate and Georgian wired and obscured filmed glazing</v>
          </cell>
        </row>
        <row r="374">
          <cell r="L374" t="str">
            <v>Plain laminate to hall, filmed Georgian wired glazing</v>
          </cell>
        </row>
        <row r="375">
          <cell r="L375" t="str">
            <v>Plain laminate vision panels</v>
          </cell>
        </row>
        <row r="376">
          <cell r="L376" t="str">
            <v>Plain louvered glazing</v>
          </cell>
        </row>
        <row r="377">
          <cell r="L377" t="str">
            <v>Plain louvered overhead glazing</v>
          </cell>
        </row>
        <row r="378">
          <cell r="L378" t="str">
            <v>Plain overhead glazing</v>
          </cell>
        </row>
        <row r="379">
          <cell r="L379" t="str">
            <v>Plain overhead glazing, Georgian wired and laminate glazing</v>
          </cell>
        </row>
        <row r="380">
          <cell r="L380" t="str">
            <v>Plain safety glazing</v>
          </cell>
        </row>
        <row r="381">
          <cell r="L381" t="str">
            <v>Plain safety marked vision panel glazing</v>
          </cell>
        </row>
        <row r="382">
          <cell r="L382" t="str">
            <v>Plain tempered and filmed glazing panels</v>
          </cell>
        </row>
        <row r="383">
          <cell r="L383" t="str">
            <v>Plain tempered vision panel glazing</v>
          </cell>
        </row>
        <row r="384">
          <cell r="L384" t="str">
            <v>Plain vision panel glazing</v>
          </cell>
        </row>
        <row r="385">
          <cell r="L385" t="str">
            <v>Plain, obscure Georgian wired filmed glazing and Perspex panels</v>
          </cell>
        </row>
        <row r="386">
          <cell r="L386" t="str">
            <v>Plaster</v>
          </cell>
        </row>
        <row r="387">
          <cell r="L387" t="str">
            <v>Plaster and brick feature fireplaces</v>
          </cell>
        </row>
        <row r="388">
          <cell r="L388" t="str">
            <v>Plaster and glazed</v>
          </cell>
        </row>
        <row r="389">
          <cell r="L389" t="str">
            <v>Plaster and glazed metal frame</v>
          </cell>
        </row>
        <row r="390">
          <cell r="L390" t="str">
            <v>Plaster and glazed tile finishes</v>
          </cell>
        </row>
        <row r="391">
          <cell r="L391" t="str">
            <v>Plaster and MDF board</v>
          </cell>
        </row>
        <row r="392">
          <cell r="L392" t="str">
            <v>Plaster and Supalux board</v>
          </cell>
        </row>
        <row r="393">
          <cell r="L393" t="str">
            <v>Plaster soffit</v>
          </cell>
        </row>
        <row r="394">
          <cell r="L394" t="str">
            <v>Plasterboard and skim</v>
          </cell>
        </row>
        <row r="395">
          <cell r="L395" t="str">
            <v>Plastered soffit, glass fibre insulation laid over suspended tile in an exposed grid</v>
          </cell>
        </row>
        <row r="396">
          <cell r="L396" t="str">
            <v>Plastic damp proof course</v>
          </cell>
        </row>
        <row r="397">
          <cell r="L397" t="str">
            <v>Plastic damp proof course with air bricks</v>
          </cell>
        </row>
        <row r="398">
          <cell r="L398" t="str">
            <v>Plastisol coated metal louvered double door</v>
          </cell>
        </row>
        <row r="399">
          <cell r="L399" t="str">
            <v>Plastisol coated metal louvered single door</v>
          </cell>
        </row>
        <row r="400">
          <cell r="L400" t="str">
            <v>Plastisol coated steel cladding</v>
          </cell>
        </row>
        <row r="401">
          <cell r="L401" t="str">
            <v>Plastisol coated steel sheeting</v>
          </cell>
        </row>
        <row r="402">
          <cell r="L402" t="str">
            <v>Plywood soffit</v>
          </cell>
        </row>
        <row r="403">
          <cell r="L403" t="str">
            <v>Portaflec</v>
          </cell>
        </row>
        <row r="404">
          <cell r="L404" t="str">
            <v>Precast concrete horizontal panels</v>
          </cell>
        </row>
        <row r="405">
          <cell r="L405" t="str">
            <v>Precast concrete steps</v>
          </cell>
        </row>
        <row r="406">
          <cell r="L406" t="str">
            <v>Precast vertical concrete panels</v>
          </cell>
        </row>
        <row r="407">
          <cell r="L407" t="str">
            <v>Precoated aluminium cladding</v>
          </cell>
        </row>
        <row r="408">
          <cell r="L408" t="str">
            <v>Precoated aluminium downpipes</v>
          </cell>
        </row>
        <row r="409">
          <cell r="L409" t="str">
            <v>Precoated aluminium gutters </v>
          </cell>
        </row>
        <row r="410">
          <cell r="L410" t="str">
            <v>Precoated aluminium gutters and downpipes</v>
          </cell>
        </row>
        <row r="411">
          <cell r="L411" t="str">
            <v>Precoated aluminium louvered double door</v>
          </cell>
        </row>
        <row r="412">
          <cell r="L412" t="str">
            <v>Precoated aluminium louvered single door</v>
          </cell>
        </row>
        <row r="413">
          <cell r="L413" t="str">
            <v>Precoated aluminium sheeting </v>
          </cell>
        </row>
        <row r="414">
          <cell r="L414" t="str">
            <v>Precoated metal soffit</v>
          </cell>
        </row>
        <row r="415">
          <cell r="L415" t="str">
            <v>Prefinished</v>
          </cell>
        </row>
        <row r="416">
          <cell r="L416" t="str">
            <v>Pull handle and nightlatch</v>
          </cell>
        </row>
        <row r="417">
          <cell r="L417" t="str">
            <v>PVCu downpipes</v>
          </cell>
        </row>
        <row r="418">
          <cell r="L418" t="str">
            <v>PVCu fascia and soffit</v>
          </cell>
        </row>
        <row r="419">
          <cell r="L419" t="str">
            <v>PVCu gutters</v>
          </cell>
        </row>
        <row r="420">
          <cell r="L420" t="str">
            <v>PVCu gutters and downpipes</v>
          </cell>
        </row>
        <row r="421">
          <cell r="L421" t="str">
            <v>PVCu horizontal cladding</v>
          </cell>
        </row>
        <row r="422">
          <cell r="L422" t="str">
            <v>Pyroguard vision panel</v>
          </cell>
        </row>
        <row r="423">
          <cell r="L423" t="str">
            <v>Pyrostop vision panel</v>
          </cell>
        </row>
        <row r="424">
          <cell r="L424" t="str">
            <v>Quarry tile finish</v>
          </cell>
        </row>
        <row r="425">
          <cell r="L425" t="str">
            <v>Render</v>
          </cell>
        </row>
        <row r="426">
          <cell r="L426" t="str">
            <v>Rosemary clay tiles</v>
          </cell>
        </row>
        <row r="427">
          <cell r="L427" t="str">
            <v>Sarna Single ply polyester</v>
          </cell>
        </row>
        <row r="428">
          <cell r="L428" t="str">
            <v>Shelves</v>
          </cell>
        </row>
        <row r="429">
          <cell r="L429" t="str">
            <v>Shelves and cupboards</v>
          </cell>
        </row>
        <row r="430">
          <cell r="L430" t="str">
            <v>Shelves and worktop</v>
          </cell>
        </row>
        <row r="431">
          <cell r="L431" t="str">
            <v>Shelves, worktop and cupboards</v>
          </cell>
        </row>
        <row r="432">
          <cell r="L432" t="str">
            <v>Shower heads</v>
          </cell>
        </row>
        <row r="433">
          <cell r="L433" t="str">
            <v>Single door and vision panels in a metal frame</v>
          </cell>
        </row>
        <row r="434">
          <cell r="L434" t="str">
            <v>Single filmed and laminate glazed panes</v>
          </cell>
        </row>
        <row r="435">
          <cell r="L435" t="str">
            <v>Single filmed glazing</v>
          </cell>
        </row>
        <row r="436">
          <cell r="L436" t="str">
            <v>Single glazed aluminium sliding sash windows</v>
          </cell>
        </row>
        <row r="437">
          <cell r="L437" t="str">
            <v>Single glazed galvanised casement windows</v>
          </cell>
        </row>
        <row r="438">
          <cell r="L438" t="str">
            <v>Single glazed hardwood casement windows</v>
          </cell>
        </row>
        <row r="439">
          <cell r="L439" t="str">
            <v>Single glazed hardwood double doors</v>
          </cell>
        </row>
        <row r="440">
          <cell r="L440" t="str">
            <v>Single glazed plastisol coated metal double door</v>
          </cell>
        </row>
        <row r="441">
          <cell r="L441" t="str">
            <v>Single glazed plastisol coated metal single door</v>
          </cell>
        </row>
        <row r="442">
          <cell r="L442" t="str">
            <v>Single glazed plastisol coated metal windows</v>
          </cell>
        </row>
        <row r="443">
          <cell r="L443" t="str">
            <v>Single glazed precoated aluminium casement windows</v>
          </cell>
        </row>
        <row r="444">
          <cell r="L444" t="str">
            <v>Single glazed precoated aluminium double door</v>
          </cell>
        </row>
        <row r="445">
          <cell r="L445" t="str">
            <v>Single glazed precoated aluminium single door</v>
          </cell>
        </row>
        <row r="446">
          <cell r="L446" t="str">
            <v>Single glazed precoated aluminium window and door</v>
          </cell>
        </row>
        <row r="447">
          <cell r="L447" t="str">
            <v>Single glazed PVCu casement windows</v>
          </cell>
        </row>
        <row r="448">
          <cell r="L448" t="str">
            <v>Single glazed softwood double door</v>
          </cell>
        </row>
        <row r="449">
          <cell r="L449" t="str">
            <v>Single glazed softwood framed aluminium casement windows</v>
          </cell>
        </row>
        <row r="450">
          <cell r="L450" t="str">
            <v>Single glazed softwood single door</v>
          </cell>
        </row>
        <row r="451">
          <cell r="L451" t="str">
            <v>Single glazed softwood, aluminium faced casement windows</v>
          </cell>
        </row>
        <row r="452">
          <cell r="L452" t="str">
            <v>Single glazed window</v>
          </cell>
        </row>
        <row r="453">
          <cell r="L453" t="str">
            <v>Single glazing</v>
          </cell>
        </row>
        <row r="454">
          <cell r="L454" t="str">
            <v>Single glazing EN1250</v>
          </cell>
        </row>
        <row r="455">
          <cell r="L455" t="str">
            <v>Single laminate glazing</v>
          </cell>
        </row>
        <row r="456">
          <cell r="L456" t="str">
            <v>Single Perspex glazing</v>
          </cell>
        </row>
        <row r="457">
          <cell r="L457" t="str">
            <v>Single ply polyester</v>
          </cell>
        </row>
        <row r="458">
          <cell r="L458" t="str">
            <v>Single safety glazing</v>
          </cell>
        </row>
        <row r="459">
          <cell r="L459" t="str">
            <v>Single tempered glazing</v>
          </cell>
        </row>
        <row r="460">
          <cell r="L460" t="str">
            <v>Single toughened glazing</v>
          </cell>
        </row>
        <row r="461">
          <cell r="L461" t="str">
            <v>Site drainage</v>
          </cell>
        </row>
        <row r="462">
          <cell r="L462" t="str">
            <v>Slate </v>
          </cell>
        </row>
        <row r="463">
          <cell r="L463" t="str">
            <v>Slate and single glazed patent glazing.</v>
          </cell>
        </row>
        <row r="464">
          <cell r="L464" t="str">
            <v>Softwood double doors</v>
          </cell>
        </row>
        <row r="465">
          <cell r="L465" t="str">
            <v>Softwood double doors, metal faced</v>
          </cell>
        </row>
        <row r="466">
          <cell r="L466" t="str">
            <v>Softwood handrail</v>
          </cell>
        </row>
        <row r="467">
          <cell r="L467" t="str">
            <v>Softwood handrail and metal banisters</v>
          </cell>
        </row>
        <row r="468">
          <cell r="L468" t="str">
            <v>Softwood louvered door</v>
          </cell>
        </row>
        <row r="469">
          <cell r="L469" t="str">
            <v>Softwood louvered double door</v>
          </cell>
        </row>
        <row r="470">
          <cell r="L470" t="str">
            <v>Solar chip finished built up felt</v>
          </cell>
        </row>
        <row r="471">
          <cell r="L471" t="str">
            <v>Solar chip finished built up felt, Georgian wired roof light</v>
          </cell>
        </row>
        <row r="472">
          <cell r="L472" t="str">
            <v>Solar chip finished built up felt, polycarbonate roof lights</v>
          </cell>
        </row>
        <row r="473">
          <cell r="L473" t="str">
            <v>Solid and glazed metal framed walls</v>
          </cell>
        </row>
        <row r="474">
          <cell r="L474" t="str">
            <v>Solid and stud walls</v>
          </cell>
        </row>
        <row r="475">
          <cell r="L475" t="str">
            <v>Solid brick</v>
          </cell>
        </row>
        <row r="476">
          <cell r="L476" t="str">
            <v>Solid brick walls</v>
          </cell>
        </row>
        <row r="477">
          <cell r="L477" t="str">
            <v>Solid brick with concrete features</v>
          </cell>
        </row>
        <row r="478">
          <cell r="L478" t="str">
            <v>Solid concrete</v>
          </cell>
        </row>
        <row r="479">
          <cell r="L479" t="str">
            <v>Solid walls</v>
          </cell>
        </row>
        <row r="480">
          <cell r="L480" t="str">
            <v>Spiked top cast iron palisade fencing</v>
          </cell>
        </row>
        <row r="481">
          <cell r="L481" t="str">
            <v>Sports field</v>
          </cell>
        </row>
        <row r="482">
          <cell r="L482" t="str">
            <v>Sprung timber finish</v>
          </cell>
        </row>
        <row r="483">
          <cell r="L483" t="str">
            <v>Stain to boarding</v>
          </cell>
        </row>
        <row r="484">
          <cell r="L484" t="str">
            <v>Stain to doors</v>
          </cell>
        </row>
        <row r="485">
          <cell r="L485" t="str">
            <v>Stain to windows and doors</v>
          </cell>
        </row>
        <row r="486">
          <cell r="L486" t="str">
            <v>Stainless steel cleaners sink</v>
          </cell>
        </row>
        <row r="487">
          <cell r="L487" t="str">
            <v>Stainless steel server, worktop and shelving</v>
          </cell>
        </row>
        <row r="488">
          <cell r="L488" t="str">
            <v>Stainless steel shelving</v>
          </cell>
        </row>
        <row r="489">
          <cell r="L489" t="str">
            <v>Stainless steel sink</v>
          </cell>
        </row>
        <row r="490">
          <cell r="L490" t="str">
            <v>Stainless steel units</v>
          </cell>
        </row>
        <row r="491">
          <cell r="L491" t="str">
            <v>Stainless steel urinal</v>
          </cell>
        </row>
        <row r="492">
          <cell r="L492" t="str">
            <v>Steel frame</v>
          </cell>
        </row>
        <row r="493">
          <cell r="L493" t="str">
            <v>Steel frame, timber rafters, rigid board insulation, Rockwool fire barriers</v>
          </cell>
        </row>
        <row r="494">
          <cell r="L494" t="str">
            <v>Steel lattice truss, timber purlins and rafters</v>
          </cell>
        </row>
        <row r="495">
          <cell r="L495" t="str">
            <v>Steel lockers</v>
          </cell>
        </row>
        <row r="496">
          <cell r="L496" t="str">
            <v>Steel steps</v>
          </cell>
        </row>
        <row r="497">
          <cell r="L497" t="str">
            <v>Stelvetite partitions</v>
          </cell>
        </row>
        <row r="498">
          <cell r="L498" t="str">
            <v>Stenni board</v>
          </cell>
        </row>
        <row r="499">
          <cell r="L499" t="str">
            <v>Stone retaining wall</v>
          </cell>
        </row>
        <row r="500">
          <cell r="L500" t="str">
            <v>Stone retaining wall, cast iron fencing</v>
          </cell>
        </row>
        <row r="501">
          <cell r="L501" t="str">
            <v>Stud walls</v>
          </cell>
        </row>
        <row r="502">
          <cell r="L502" t="str">
            <v>Suspected asbestos</v>
          </cell>
        </row>
        <row r="503">
          <cell r="L503" t="str">
            <v>Suspected asbestos nosing's</v>
          </cell>
        </row>
        <row r="504">
          <cell r="L504" t="str">
            <v>Suspended concrete</v>
          </cell>
        </row>
        <row r="505">
          <cell r="L505" t="str">
            <v>Suspended exposed grid moisture resistant tiles</v>
          </cell>
        </row>
        <row r="506">
          <cell r="L506" t="str">
            <v>Suspended hidden grid ceiling</v>
          </cell>
        </row>
        <row r="507">
          <cell r="L507" t="str">
            <v>Suspended tile exposed grid</v>
          </cell>
        </row>
        <row r="508">
          <cell r="L508" t="str">
            <v>Suspended timber</v>
          </cell>
        </row>
        <row r="509">
          <cell r="L509" t="str">
            <v>Tarmac</v>
          </cell>
        </row>
        <row r="510">
          <cell r="L510" t="str">
            <v>Tile finish</v>
          </cell>
        </row>
        <row r="511">
          <cell r="L511" t="str">
            <v>Timber base units</v>
          </cell>
        </row>
        <row r="512">
          <cell r="L512" t="str">
            <v>Timber fascia</v>
          </cell>
        </row>
        <row r="513">
          <cell r="L513" t="str">
            <v>Timber fascia and plaster soffit</v>
          </cell>
        </row>
        <row r="514">
          <cell r="L514" t="str">
            <v>Timber fascia, asbestos cement board soffit</v>
          </cell>
        </row>
        <row r="515">
          <cell r="L515" t="str">
            <v>Timber fascia, plywood soffit</v>
          </cell>
        </row>
        <row r="516">
          <cell r="L516" t="str">
            <v>Timber fascia, vented board soffit</v>
          </cell>
        </row>
        <row r="517">
          <cell r="L517" t="str">
            <v>Timber joist and boards, steel post</v>
          </cell>
        </row>
        <row r="518">
          <cell r="L518" t="str">
            <v>Timber panelling</v>
          </cell>
        </row>
        <row r="519">
          <cell r="L519" t="str">
            <v>Timber server</v>
          </cell>
        </row>
        <row r="520">
          <cell r="L520" t="str">
            <v>Timber shelves</v>
          </cell>
        </row>
        <row r="521">
          <cell r="L521" t="str">
            <v>Timber steps</v>
          </cell>
        </row>
        <row r="522">
          <cell r="L522" t="str">
            <v>Timber worktop and shelving</v>
          </cell>
        </row>
        <row r="523">
          <cell r="L523" t="str">
            <v>Toilet indicator bolt</v>
          </cell>
        </row>
        <row r="524">
          <cell r="L524" t="str">
            <v>Triple spiked galvanised palisade fence</v>
          </cell>
        </row>
        <row r="525">
          <cell r="L525" t="str">
            <v>Trough gutter and downpipe</v>
          </cell>
        </row>
        <row r="526">
          <cell r="L526" t="str">
            <v>Varnish to doors</v>
          </cell>
        </row>
        <row r="527">
          <cell r="L527" t="str">
            <v>Vertical tile hung cladding</v>
          </cell>
        </row>
        <row r="528">
          <cell r="L528" t="str">
            <v>Vertical timber boarding</v>
          </cell>
        </row>
        <row r="529">
          <cell r="L529" t="str">
            <v>Vic Hallam timber frame with structural storey height single glazed timber window and door units</v>
          </cell>
        </row>
        <row r="530">
          <cell r="L530" t="str">
            <v>Vinyl sheet and quarry tile finishes</v>
          </cell>
        </row>
        <row r="531">
          <cell r="L531" t="str">
            <v>Vinyl sheet finish</v>
          </cell>
        </row>
        <row r="532">
          <cell r="L532" t="str">
            <v>Vinyl tile and quarry tile finishes</v>
          </cell>
        </row>
        <row r="533">
          <cell r="L533" t="str">
            <v>Vinyl tile finishes</v>
          </cell>
        </row>
        <row r="534">
          <cell r="L534" t="str">
            <v>Wall paper and emulsion</v>
          </cell>
        </row>
        <row r="535">
          <cell r="L535" t="str">
            <v>Wallpaper</v>
          </cell>
        </row>
        <row r="536">
          <cell r="L536" t="str">
            <v>Wet play sink</v>
          </cell>
        </row>
        <row r="537">
          <cell r="L537" t="str">
            <v>Whiteboard</v>
          </cell>
        </row>
        <row r="538">
          <cell r="L538" t="str">
            <v>Whiteboard and shelves</v>
          </cell>
        </row>
        <row r="539">
          <cell r="L539" t="str">
            <v>Whiteboard, benching and shelves</v>
          </cell>
        </row>
        <row r="540">
          <cell r="L540" t="str">
            <v>Woodchip and emulsion</v>
          </cell>
        </row>
        <row r="541">
          <cell r="L541" t="str">
            <v>Worktop</v>
          </cell>
        </row>
        <row r="542">
          <cell r="L542" t="str">
            <v>Worktop and base units</v>
          </cell>
        </row>
        <row r="543">
          <cell r="L543" t="str">
            <v>Worktop and cupboards</v>
          </cell>
        </row>
        <row r="544">
          <cell r="L544" t="str">
            <v>Worktop, cupboards and shelves</v>
          </cell>
        </row>
        <row r="545">
          <cell r="L545" t="str">
            <v>Zinc sheeting</v>
          </cell>
        </row>
      </sheetData>
      <sheetData sheetId="3"/>
      <sheetData sheetId="4"/>
      <sheetData sheetId="5"/>
      <sheetData sheetId="6"/>
      <sheetData sheetId="7"/>
      <sheetData sheetId="8" refreshError="1"/>
    </sheetDataSet>
  </externalBook>
</externalLink>
</file>

<file path=xl/externalLinks/externalLink3.xml><?xml version="1.0" encoding="utf-8"?>
<externalLink xmlns="http://schemas.openxmlformats.org/spreadsheetml/2006/main">
  <externalBook xmlns:d2p1="http://schemas.openxmlformats.org/officeDocument/2006/relationships" d2p1:id="rId1">
    <sheetNames>
      <sheetName val="Condition entry sheet"/>
      <sheetName val="Condition rota"/>
      <sheetName val="Sheet1"/>
    </sheetNames>
    <sheetDataSet>
      <sheetData sheetId="0"/>
      <sheetData sheetId="1">
        <row r="2">
          <cell r="E2" t="str">
            <v>A</v>
          </cell>
        </row>
        <row r="3">
          <cell r="E3" t="str">
            <v>B</v>
          </cell>
        </row>
        <row r="4">
          <cell r="E4" t="str">
            <v>C</v>
          </cell>
        </row>
        <row r="5">
          <cell r="E5" t="str">
            <v>D</v>
          </cell>
        </row>
        <row r="6">
          <cell r="E6" t="str">
            <v>E</v>
          </cell>
        </row>
        <row r="7">
          <cell r="E7" t="str">
            <v>F</v>
          </cell>
        </row>
        <row r="8">
          <cell r="E8" t="str">
            <v>G</v>
          </cell>
        </row>
        <row r="9">
          <cell r="E9" t="str">
            <v>H</v>
          </cell>
        </row>
        <row r="10">
          <cell r="E10" t="str">
            <v>I</v>
          </cell>
        </row>
        <row r="11">
          <cell r="E11" t="str">
            <v>J</v>
          </cell>
        </row>
        <row r="12">
          <cell r="E12" t="str">
            <v>K</v>
          </cell>
        </row>
        <row r="13">
          <cell r="E13" t="str">
            <v>L</v>
          </cell>
        </row>
        <row r="14">
          <cell r="E14" t="str">
            <v>M</v>
          </cell>
        </row>
        <row r="15">
          <cell r="E15" t="str">
            <v>N</v>
          </cell>
        </row>
        <row r="16">
          <cell r="E16" t="str">
            <v>O</v>
          </cell>
        </row>
        <row r="17">
          <cell r="E17" t="str">
            <v>P</v>
          </cell>
        </row>
        <row r="18">
          <cell r="E18" t="str">
            <v>Q</v>
          </cell>
        </row>
        <row r="19">
          <cell r="E19" t="str">
            <v>R</v>
          </cell>
        </row>
        <row r="20">
          <cell r="E20" t="str">
            <v>S</v>
          </cell>
        </row>
        <row r="21">
          <cell r="E21" t="str">
            <v>T</v>
          </cell>
        </row>
        <row r="22">
          <cell r="E22" t="str">
            <v>U</v>
          </cell>
        </row>
        <row r="23">
          <cell r="E23" t="str">
            <v>V</v>
          </cell>
        </row>
        <row r="24">
          <cell r="E24" t="str">
            <v>W</v>
          </cell>
        </row>
        <row r="25">
          <cell r="E25" t="str">
            <v>X</v>
          </cell>
        </row>
        <row r="26">
          <cell r="E26" t="str">
            <v>Y</v>
          </cell>
        </row>
        <row r="27">
          <cell r="E27" t="str">
            <v>Z</v>
          </cell>
        </row>
        <row r="28">
          <cell r="E28" t="str">
            <v>AA</v>
          </cell>
        </row>
        <row r="29">
          <cell r="E29" t="str">
            <v>BB</v>
          </cell>
        </row>
        <row r="30">
          <cell r="E30" t="str">
            <v>CC</v>
          </cell>
        </row>
        <row r="31">
          <cell r="E31" t="str">
            <v>DD</v>
          </cell>
        </row>
        <row r="32">
          <cell r="E32" t="str">
            <v>EE</v>
          </cell>
        </row>
        <row r="33">
          <cell r="E33" t="str">
            <v>FF</v>
          </cell>
        </row>
        <row r="34">
          <cell r="E34" t="str">
            <v>GG</v>
          </cell>
        </row>
        <row r="35">
          <cell r="E35" t="str">
            <v>HH</v>
          </cell>
        </row>
        <row r="36">
          <cell r="E36" t="str">
            <v>II</v>
          </cell>
        </row>
        <row r="37">
          <cell r="E37" t="str">
            <v>JJ</v>
          </cell>
        </row>
        <row r="38">
          <cell r="E38" t="str">
            <v>KK</v>
          </cell>
        </row>
        <row r="39">
          <cell r="E39" t="str">
            <v>LL</v>
          </cell>
        </row>
        <row r="40">
          <cell r="E40" t="str">
            <v>MM</v>
          </cell>
        </row>
        <row r="41">
          <cell r="E41" t="str">
            <v>NN</v>
          </cell>
        </row>
        <row r="42">
          <cell r="E42" t="str">
            <v>OO</v>
          </cell>
        </row>
        <row r="43">
          <cell r="E43" t="str">
            <v>PP</v>
          </cell>
        </row>
        <row r="44">
          <cell r="E44" t="str">
            <v>QQ</v>
          </cell>
        </row>
        <row r="45">
          <cell r="E45" t="str">
            <v>RR</v>
          </cell>
        </row>
        <row r="46">
          <cell r="E46" t="str">
            <v>SS</v>
          </cell>
        </row>
        <row r="47">
          <cell r="E47" t="str">
            <v>TT</v>
          </cell>
        </row>
        <row r="48">
          <cell r="E48" t="str">
            <v>UU</v>
          </cell>
        </row>
        <row r="49">
          <cell r="E49" t="str">
            <v>VV</v>
          </cell>
        </row>
        <row r="50">
          <cell r="E50" t="str">
            <v>WW</v>
          </cell>
        </row>
        <row r="51">
          <cell r="E51" t="str">
            <v>XX</v>
          </cell>
        </row>
        <row r="52">
          <cell r="E52" t="str">
            <v>YY</v>
          </cell>
        </row>
        <row r="53">
          <cell r="E53" t="str">
            <v>ZZ</v>
          </cell>
        </row>
      </sheetData>
      <sheetData sheetId="2"/>
    </sheetDataSet>
  </externalBook>
</externalLink>
</file>

<file path=xl/pivotCache/_rels/pivotCacheDefinition1.xml.rels><?xml version="1.0" encoding="utf-8" standalone="yes"?><Relationships xmlns="http://schemas.openxmlformats.org/package/2006/relationships"><Relationship Id="rId1" Type="http://schemas.openxmlformats.org/officeDocument/2006/relationships/pivotCacheRecords" Target="/xl/pivotCache/pivotCacheRecords1.xml" /></Relationships>
</file>

<file path=xl/pivotCache/pivotCacheDefinition1.xml><?xml version="1.0" encoding="utf-8"?>
<pivotCacheDefinition xmlns:d1p1="http://schemas.openxmlformats.org/officeDocument/2006/relationships" xmlns="http://schemas.openxmlformats.org/spreadsheetml/2006/main" d1p1:id="rId1" refreshedBy="Sommerville, Richard" refreshedDate="43186.499083912036" createdVersion="3" refreshedVersion="3" minRefreshableVersion="3" missingItemsLimit="0" recordCount="0">
  <cacheSource type="worksheet">
    <worksheetSource ref="A16:AE7940" sheet="Fabric Survey"/>
  </cacheSource>
  <cacheFields count="31">
    <cacheField name="Internal / External" numFmtId="0">
      <sharedItems containsBlank="1">
        <s v="Internal"/>
        <s v="External"/>
        <m/>
      </sharedItems>
    </cacheField>
    <cacheField name="Building " numFmtId="0">
      <sharedItems containsBlank="1"/>
    </cacheField>
    <cacheField name="Room No. / Name" numFmtId="0">
      <sharedItems containsBlank="1"/>
    </cacheField>
    <cacheField name="Floor" numFmtId="0">
      <sharedItems containsBlank="1"/>
    </cacheField>
    <cacheField name="Element" numFmtId="1">
      <sharedItems containsString="0" containsBlank="1" containsNumber="1" containsInteger="1"/>
    </cacheField>
    <cacheField name="Element2" numFmtId="0">
      <sharedItems containsBlank="1"/>
    </cacheField>
    <cacheField name="Element group" numFmtId="0">
      <sharedItems containsString="0" containsBlank="1" containsNumber="1" containsInteger="1"/>
    </cacheField>
    <cacheField name="Element group2" numFmtId="0">
      <sharedItems containsBlank="1">
        <s v="Ceiling Finishes"/>
        <s v="Wall Finishes"/>
        <s v="Floor Finishes"/>
        <s v="Door"/>
        <s v="Ironmongery"/>
        <s v="Joinery"/>
        <s v="Decorations"/>
        <s v="FF&amp;E"/>
        <s v="Sink "/>
        <s v="Internal glazing"/>
        <s v="#N/A"/>
        <s v="Vanity Unit"/>
        <s v="Other"/>
        <s v="WC"/>
        <s v="Urinal"/>
        <s v="Cubicles "/>
        <s v="IPS"/>
        <s v="Hard Landscaping "/>
        <s v="Soft Landscaping"/>
        <s v="Car Parks"/>
        <s v="Bollards "/>
        <s v="Roofs - pitched"/>
        <s v="Roofs - Flat"/>
        <s v="Roof Drainage"/>
        <s v="Roof Lights"/>
        <s v="Wall structure"/>
        <s v="Wall Finish"/>
        <s v="Fascia's / soffits"/>
        <s v="Ground Floor"/>
        <s v="Upper Floors"/>
        <s v="Windows (inc grilles/louvres)"/>
        <s v="Doors"/>
        <s v="Frame"/>
        <s v="Roof frame"/>
        <s v="External canopies / structures"/>
        <s v="Balustrades &amp; Handrails"/>
        <s v="Fencing &amp; Security"/>
        <s v="Heating Plant &amp; Auxiliaries"/>
        <s v="Heating Distribution "/>
        <s v="Heating Controls"/>
        <s v="Fuel Services"/>
        <s v="Hot &amp; Cold Water Distribution Services"/>
        <s v="Hot Water Plant &amp; Equipment "/>
        <s v="Mechanical Ventilation"/>
        <s v="Comfort Cooling "/>
        <s v="Sub-Main Distribution"/>
        <s v="Lighting Systems"/>
        <s v="Mains Power Supplies"/>
        <s v="Power Generation"/>
        <s v=" Protection Systems"/>
        <s v="Miscellaneous Mechanical Equipment &amp; Plant"/>
        <s v="Communication System "/>
        <s v="Miscellaneous Electrical  Equipment &amp; Plant"/>
        <s v="Lifting Equipment "/>
        <s v="Cold Water Plant &amp; Equipment "/>
        <s v="Foundations"/>
        <m/>
      </sharedItems>
    </cacheField>
    <cacheField name="Sub element group" numFmtId="0">
      <sharedItems containsString="0" containsBlank="1" containsNumber="1" containsInteger="1"/>
    </cacheField>
    <cacheField name="Sub element group2" numFmtId="0">
      <sharedItems containsBlank="1">
        <s v="Mineral fibre suspended ceiling tiles 600 x 600 "/>
        <s v="Plaster on Brick/Block"/>
        <s v="Carpet Tile"/>
        <s v="Solid veneer faced timber door (Single) with vision panel"/>
        <s v="Ironmongery (general item) "/>
        <s v="Door Lever"/>
        <s v="Timber skirting"/>
        <s v="Timber dado / picture rail"/>
        <s v="Emulsion paint finish to walls"/>
        <s v="Dumb waiter"/>
        <s v="Barrier Matting"/>
        <s v="Suspended Ceiling Tile - Metal "/>
        <s v="Timber / MDF architraves"/>
        <s v="Laminate worktop on metal legs"/>
        <s v="Vinyl tiles"/>
        <s v="Solid veneer faced timber door (Single)"/>
        <s v="Cleaners sink (Belfast etc)"/>
        <s v="Lever handle"/>
        <s v="Timber sub frame / sill / general surfaces"/>
        <s v="Blinds"/>
        <s v="Ply boxing"/>
        <s v="Exposed underside of stair"/>
        <s v="Emulsion paint finish to Ceiling"/>
        <s v="Solid veneer faced timber door (Double) with vision panel"/>
        <s v="Softwood Timber "/>
        <s v="Worktop &amp; units"/>
        <s v="Metal handrail"/>
        <s v="#N/A"/>
        <s v="Raised access tiles"/>
        <s v="Ceramic Wall Tiles"/>
        <s v="Quarry Tiles"/>
        <s v="Decoration of timber surfaces"/>
        <s v="High Pressure Laminated Chipboard"/>
        <s v="Showers"/>
        <s v="Benches"/>
        <s v="Built in cupboards etc"/>
        <s v="Vitreous China "/>
        <s v="Metal / timber stud with plasterboard"/>
        <s v="Joinery decorations (architraves, skirting)"/>
        <s v="Hollow core door (Single)"/>
        <s v="Sheet Vinyl (slip resistant)"/>
        <s v="Fire door furniture"/>
        <s v="Timber staircase"/>
        <s v="Pre-finished panels"/>
        <s v="Door closer"/>
        <s v="Metal frame"/>
        <s v="Exposed Concrete"/>
        <s v="Timber deck"/>
        <s v="Brickwork"/>
        <s v="Shelfing"/>
        <s v="Carpet Sheet"/>
        <s v="Laminated reception desk"/>
        <s v="Reception glazing (aluminium framed)"/>
        <s v="Pull handles"/>
        <s v="Aluminium fully glazed door"/>
        <s v="MDF / Ply panels above window"/>
        <s v="Vinyl tile (blistered)"/>
        <s v="Glazed Double Leaf"/>
        <s v="Panelling to radiator"/>
        <s v="Timber surround to rooflight"/>
        <s v="Floor mounted fixed timber seating with metal frame"/>
        <s v="Ceramic tiles"/>
        <s v="Grab Rails - Vertical "/>
        <s v="Grab Rails - Drop down"/>
        <s v="Hand Rails"/>
        <s v="Sheet Vinyl"/>
        <s v="Kitchen Units"/>
        <s v="Solid veneer faced timber door (Single+Half) with vision panel"/>
        <s v="Door decorations (internal)"/>
        <s v="Mineral fibre suspended ceiling tiles 600 x 1200 "/>
        <s v="Concrete"/>
        <s v="Hessian wall panels"/>
        <s v="Floor Paint"/>
        <s v="Glazed partitions"/>
        <s v="Benching"/>
        <s v="Fixed laminate Worktop / desking"/>
        <s v="Stainless Steel "/>
        <s v="Kitchen units with laminate worktops"/>
        <s v="Fixed base timber units"/>
        <s v="Acoustic Wall Panels"/>
        <s v="Softwood timber (veneer)"/>
        <s v="Floor mounted seat and counter"/>
        <s v="Metal suspended ceiling tiles 600x1200"/>
        <s v="Steel security door / cell door"/>
        <s v="Metal wall panels"/>
        <s v="Timber cubicle door"/>
        <s v="Metal shower"/>
        <s v="Plasterboard &amp; Skim finish"/>
        <s v="Rooflight with metal frame"/>
        <s v="Fixed wooden bed (vandalised wooden tops)"/>
        <s v="Hollow Core door single (with vision panel)"/>
        <s v="Metal joinery"/>
        <s v="Dumbwaiter lift"/>
        <s v="Blockwork"/>
        <s v="Exposed Soffit"/>
        <s v="Softwood Timber (painted) "/>
        <s v="Timber boarding"/>
        <s v="Timber boarding (raised floor)"/>
        <s v="MDF Boards"/>
        <s v="Bulkhead (tiles)"/>
        <s v="Tarmacadam"/>
        <s v="Block Paving"/>
        <s v="Paving Slabs"/>
        <s v="Shrubs &amp; Bushes"/>
        <s v="Grass"/>
        <s v="Profile metal sheeting"/>
        <s v="Built up felt systems"/>
        <s v="Pressed Metal Gutters &amp; Downpipes"/>
        <s v="Clearing of gutters"/>
        <s v="Polycarbonate roof light"/>
        <s v="Profile sheet cladding"/>
        <s v="Polyester protective coating to cladding"/>
        <s v="Metal columns"/>
        <s v="General metal surfaces"/>
        <s v="Concrete columns"/>
        <s v="Cementitious boarded soffits"/>
        <s v="Ground bearing floor slab"/>
        <s v="Cast In-situ Concrete"/>
        <s v="Metal"/>
        <s v="PVCu Double Glazed Unit"/>
        <s v="Powder Coated Aluminium"/>
        <s v="Timber doors"/>
        <s v="Concrete "/>
        <s v="Steel"/>
        <s v="Canopies fixed to block"/>
        <s v="Palisade fencing "/>
        <s v="Brickwork boundary walls"/>
        <s v="Steel security gates"/>
        <s v="Gas fired boiler 100kw - 300kw"/>
        <s v="Flue Systems (stainless steel 200 kw boiler)"/>
        <s v="Commercial Circulating Pump (Single or dual type)"/>
        <s v="Heating Distribution Pipework "/>
        <s v="Heating Services thermal insulation "/>
        <s v="Plant Manual Isolation Valves"/>
        <s v="Motorised Actuators"/>
        <s v="Control Panels"/>
        <s v="Motorised Control Valves"/>
        <s v="Gas distribution pipework "/>
        <s v="Fuel shut-off valves"/>
        <s v="Hot and Cold Water Pipework systems"/>
        <s v="Hot &amp; Cold Water Services thermal insulation "/>
        <s v="Circulating Pumps "/>
        <s v="Gas fired hot water heaters"/>
        <s v="Packaged Air handling units"/>
        <s v="Galvanised Ductwork Systems"/>
        <s v="Centrifugal fans"/>
        <s v="Ductwork thermal insulation"/>
        <s v="External louvres steel painted"/>
        <s v="Humidifier"/>
        <s v="Refrigerant pipework systems"/>
        <s v="Condensate pipework system"/>
        <s v="Sub distribution wiring and containment systems "/>
        <s v="Fixed appliance power supplies/ isolators (Spurs)"/>
        <s v="Emergency lighting (inc key switch) "/>
        <s v="Lighting and luminaires (internal)"/>
        <s v="Fuel storage tank."/>
        <s v="LV switchgear (internal)"/>
        <s v="Main supply switchgear "/>
        <s v="SWA mains/sub distribution cables. "/>
        <s v="Earth bonding (Primary)"/>
        <s v="Electricity Meter &amp; Measurement"/>
        <s v="Standby generator plus prime mover"/>
        <s v="Fire Alarm Installations (inc, call points, sounders and detection) "/>
        <s v="Petrol &amp; Diesel Storage and Pumps"/>
        <s v="Lighting and luminaires (external)"/>
        <s v="Water Boilers - (tea points) "/>
        <s v="Kitchen Extract canopies/ Hoods (average)"/>
        <s v="Television and satellite systems"/>
        <s v="Kitchen (cooking and support systems)"/>
        <s v="Computer room air conditioning"/>
        <s v="Lift Plant &amp; Controls"/>
        <s v="Water Meter &amp; Measurement"/>
        <s v="Fuel Meter &amp; Measurement"/>
        <s v="Air-to-air commercial Heat pumps"/>
        <s v="Radiators. "/>
        <s v="Fan Convectors"/>
        <s v="Natural Convectors"/>
        <s v="LTHW Warm air heaters"/>
        <s v="Electric Heaters."/>
        <s v="Shower mixer and head"/>
        <s v="Local extract fans"/>
        <s v="Cold Water Storage Tanks "/>
        <s v="Fire Dampers  "/>
        <s v="Grilles and diffusers "/>
        <s v="Distribution boards (critical) "/>
        <s v="Distribution boards (Non critical)"/>
        <s v="Communication systems"/>
        <s v="Public address systems"/>
        <s v="Switched socket outlet (SSO)"/>
        <m/>
        <s v="Terrazzo"/>
        <s v="Other"/>
        <s v="Roller racking"/>
      </sharedItems>
    </cacheField>
    <cacheField name="Unit rate" numFmtId="0">
      <sharedItems containsBlank="1"/>
    </cacheField>
    <cacheField name="Item quantity" numFmtId="0">
      <sharedItems containsString="0" containsBlank="1" containsNumber="1" containsInteger="0"/>
    </cacheField>
    <cacheField name="Standard Rate" numFmtId="0">
      <sharedItems containsString="0" containsBlank="1" containsNumber="1" containsInteger="0"/>
    </cacheField>
    <cacheField name="CONDITION RANK" numFmtId="0">
      <sharedItems containsBlank="1">
        <s v="B"/>
        <s v="C"/>
        <m/>
        <s v="D"/>
        <s v="A"/>
      </sharedItems>
    </cacheField>
    <cacheField name="Typical Life from new (YEARS)" numFmtId="0">
      <sharedItems containsString="0" containsBlank="1" containsNumber="1" containsInteger="1"/>
    </cacheField>
    <cacheField name="Estimated Remaining Useful Design Life (YEARS)" numFmtId="0">
      <sharedItems containsString="0" containsBlank="1" containsNumber="1" containsInteger="1"/>
    </cacheField>
    <cacheField name="Cost" numFmtId="0">
      <sharedItems containsString="0" containsBlank="1" containsNumber="1" containsInteger="0"/>
    </cacheField>
    <cacheField name="Disrepair Narrative / General Comments" numFmtId="0">
      <sharedItems containsBlank="1"/>
    </cacheField>
    <cacheField name="Remedial Works" numFmtId="0">
      <sharedItems containsBlank="1"/>
    </cacheField>
    <cacheField name="Photo ref: (Applied to &quot;C&quot; or &quot;D&quot; ratings i.e.. Cx or Dx) " numFmtId="0">
      <sharedItems containsBlank="1"/>
    </cacheField>
    <cacheField name="Consequence Score (1-5)" numFmtId="0">
      <sharedItems containsString="0" containsBlank="1" containsNumber="1" containsInteger="1"/>
    </cacheField>
    <cacheField name="Likelihood Score (1-4)" numFmtId="0">
      <sharedItems containsString="0" containsBlank="1" containsNumber="1" containsInteger="1"/>
    </cacheField>
    <cacheField name="SCORE RANGE" numFmtId="0">
      <sharedItems containsString="0" containsBlank="1" containsNumber="1" containsInteger="1"/>
    </cacheField>
    <cacheField name="RISK RANKING" numFmtId="0">
      <sharedItems containsBlank="1">
        <s v=""/>
        <s v="MODERATE"/>
        <s v="LOW"/>
        <m/>
        <s v="SIGNIFICANT"/>
      </sharedItems>
    </cacheField>
    <cacheField name="Year 1 - 2018/19" numFmtId="165">
      <sharedItems containsString="0" containsBlank="1" containsNumber="1" containsInteger="0"/>
    </cacheField>
    <cacheField name="Year 2 - 2019/20" numFmtId="165">
      <sharedItems containsString="0" containsBlank="1" containsNumber="1" containsInteger="0"/>
    </cacheField>
    <cacheField name="Year 3 - 2020/21" numFmtId="165">
      <sharedItems containsString="0" containsBlank="1" containsNumber="1" containsInteger="0"/>
    </cacheField>
    <cacheField name="Year 4 - 2021/22" numFmtId="165">
      <sharedItems containsString="0" containsBlank="1" containsNumber="1" containsInteger="0"/>
    </cacheField>
    <cacheField name="Year 5 - 2022/23" numFmtId="165">
      <sharedItems containsString="0" containsBlank="1" containsNumber="1" containsInteger="0"/>
    </cacheField>
    <cacheField name="Total" numFmtId="165">
      <sharedItems containsString="0" containsBlank="1" containsNumber="1" containsInteger="0"/>
    </cacheField>
    <cacheField name="General Comments" numFmtId="0">
      <sharedItems containsBlank="1"/>
    </cacheField>
  </cacheFields>
  <extLst xmlns="http://schemas.openxmlformats.org/spreadsheetml/2006/main">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file>

<file path=xl/pivotTables/_rels/pivotTable1.xml.rels><?xml version="1.0" encoding="utf-8" standalone="yes"?><Relationships xmlns="http://schemas.openxmlformats.org/package/2006/relationships"><Relationship Id="rId1" Type="http://schemas.openxmlformats.org/officeDocument/2006/relationships/pivotCacheDefinition" Target="/xl/pivotCache/pivotCacheDefinition1.xml" /></Relationships>
</file>

<file path=xl/pivotTables/_rels/pivotTable2.xml.rels><?xml version="1.0" encoding="utf-8" standalone="yes"?><Relationships xmlns="http://schemas.openxmlformats.org/package/2006/relationships"><Relationship Id="rId1" Type="http://schemas.openxmlformats.org/officeDocument/2006/relationships/pivotCacheDefinition" Target="/xl/pivotCache/pivotCacheDefinition1.xml" /></Relationships>
</file>

<file path=xl/pivotTables/pivotTable1.xml><?xml version="1.0" encoding="utf-8"?>
<pivotTableDefinition xmlns="http://schemas.openxmlformats.org/spreadsheetml/2006/main" name="PivotTable3" cacheId="0" applyNumberFormats="0" applyBorderFormats="0" applyFontFormats="0" applyPatternFormats="0" applyAlignmentFormats="0" applyWidthHeightFormats="1" outline="1" outlineData="1" createdVersion="6" updatedVersion="6" minRefreshableVersion="3" dataCaption="Values" useAutoFormatting="1" itemPrintTitles="1" indent="0" multipleFieldFilters="0">
  <location ref="O3:Q171" colPageCount="1" rowPageCount="1" firstHeaderRow="0" firstDataRow="1" firstDataCol="1"/>
  <pivotFields>
    <pivotField showAll="0"/>
    <pivotField showAll="0"/>
    <pivotField showAll="0"/>
    <pivotField showAll="0"/>
    <pivotField showAll="0"/>
    <pivotField showAll="0"/>
    <pivotField showAll="0"/>
    <pivotField axis="axisRow" showAll="0">
      <items>
        <item x="49"/>
        <item x="35"/>
        <item x="20"/>
        <item x="19"/>
        <item x="0"/>
        <item x="54"/>
        <item x="44"/>
        <item x="51"/>
        <item x="15"/>
        <item x="6"/>
        <item x="3"/>
        <item x="31"/>
        <item x="34"/>
        <item x="27"/>
        <item x="36"/>
        <item x="7"/>
        <item x="2"/>
        <item x="55"/>
        <item x="32"/>
        <item x="40"/>
        <item x="28"/>
        <item x="17"/>
        <item x="39"/>
        <item x="38"/>
        <item x="37"/>
        <item x="41"/>
        <item x="42"/>
        <item x="9"/>
        <item x="16"/>
        <item x="4"/>
        <item x="5"/>
        <item x="53"/>
        <item x="46"/>
        <item x="47"/>
        <item x="43"/>
        <item x="52"/>
        <item x="50"/>
        <item x="12"/>
        <item x="48"/>
        <item x="23"/>
        <item x="33"/>
        <item x="24"/>
        <item x="22"/>
        <item x="21"/>
        <item x="8"/>
        <item x="18"/>
        <item x="45"/>
        <item x="29"/>
        <item x="14"/>
        <item x="11"/>
        <item x="26"/>
        <item x="1"/>
        <item x="25"/>
        <item x="13"/>
        <item x="30"/>
        <item x="10"/>
        <item x="56"/>
        <item t="default"/>
      </items>
    </pivotField>
    <pivotField showAll="0"/>
    <pivotField axis="axisRow" showAll="0">
      <items>
        <item x="27"/>
        <item x="189"/>
        <item x="0"/>
        <item x="1"/>
        <item x="2"/>
        <item x="3"/>
        <item x="4"/>
        <item x="6"/>
        <item x="191" m="1"/>
        <item x="8"/>
        <item x="190" m="1"/>
        <item x="5"/>
        <item x="7"/>
        <item x="9"/>
        <item x="10"/>
        <item x="11"/>
        <item x="12"/>
        <item x="13"/>
        <item x="14"/>
        <item x="15"/>
        <item x="16"/>
        <item x="17"/>
        <item x="18"/>
        <item x="19"/>
        <item x="20"/>
        <item x="21"/>
        <item x="22"/>
        <item x="23"/>
        <item x="24"/>
        <item x="25"/>
        <item x="26"/>
        <item x="28"/>
        <item x="29"/>
        <item x="30"/>
        <item x="31"/>
        <item x="32"/>
        <item x="33"/>
        <item x="34"/>
        <item x="35"/>
        <item x="36"/>
        <item x="37"/>
        <item x="38"/>
        <item x="39"/>
        <item x="192" m="1"/>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16"/>
        <item t="default"/>
      </items>
    </pivotField>
    <pivotField showAll="0"/>
    <pivotField showAll="0"/>
    <pivotField showAll="0"/>
    <pivotField showAll="0"/>
    <pivotField showAll="0"/>
    <pivotField showAll="0"/>
    <pivotField showAll="0"/>
    <pivotField showAll="0"/>
    <pivotField showAll="0"/>
    <pivotField showAll="0"/>
    <pivotField showAll="0" dataField="1"/>
    <pivotField showAll="0" dataField="1"/>
    <pivotField showAll="0"/>
    <pivotField axis="axisRow" showAll="0">
      <items>
        <item x="0"/>
        <item x="1"/>
        <item x="3"/>
        <item x="2"/>
        <item x="4"/>
        <item t="default"/>
      </items>
    </pivotField>
    <pivotField showAll="0"/>
    <pivotField showAll="0"/>
    <pivotField showAll="0"/>
    <pivotField showAll="0"/>
    <pivotField showAll="0"/>
    <pivotField showAll="0"/>
    <pivotField showAll="0"/>
  </pivotFields>
  <rowFields>
    <field x="7"/>
    <field x="9"/>
    <field x="23"/>
  </rowFields>
  <rowItems xmlns="http://schemas.openxmlformats.org/spreadsheetml/2006/main" count="168">
    <i>
      <x v="4"/>
    </i>
    <i r="1">
      <x v="2"/>
    </i>
    <i r="2">
      <x v="1"/>
    </i>
    <i r="2">
      <x v="3"/>
    </i>
    <i t="default" r="1">
      <x v="2"/>
    </i>
    <i r="1">
      <x v="15"/>
    </i>
    <i r="2">
      <x v="1"/>
    </i>
    <i r="2">
      <x v="3"/>
    </i>
    <i t="default" r="1">
      <x v="15"/>
    </i>
    <i r="1">
      <x v="73"/>
    </i>
    <i r="2">
      <x v="1"/>
    </i>
    <i t="default" r="1">
      <x v="73"/>
    </i>
    <i r="1">
      <x v="103"/>
    </i>
    <i r="2">
      <x v="1"/>
    </i>
    <i t="default" r="1">
      <x v="103"/>
    </i>
    <i t="default">
      <x v="4"/>
    </i>
    <i>
      <x v="6"/>
    </i>
    <i r="1">
      <x v="172"/>
    </i>
    <i r="2">
      <x v="3"/>
    </i>
    <i t="default" r="1">
      <x v="172"/>
    </i>
    <i t="default">
      <x v="6"/>
    </i>
    <i>
      <x v="8"/>
    </i>
    <i r="1">
      <x v="35"/>
    </i>
    <i r="2">
      <x v="1"/>
    </i>
    <i r="2">
      <x v="3"/>
    </i>
    <i t="default" r="1">
      <x v="35"/>
    </i>
    <i t="default">
      <x v="8"/>
    </i>
    <i>
      <x v="9"/>
    </i>
    <i r="1">
      <x v="9"/>
    </i>
    <i r="2">
      <x v="1"/>
    </i>
    <i r="2">
      <x v="3"/>
    </i>
    <i t="default" r="1">
      <x v="9"/>
    </i>
    <i r="1">
      <x v="26"/>
    </i>
    <i r="2">
      <x v="1"/>
    </i>
    <i t="default" r="1">
      <x v="26"/>
    </i>
    <i r="1">
      <x v="34"/>
    </i>
    <i r="2">
      <x v="3"/>
    </i>
    <i t="default" r="1">
      <x v="34"/>
    </i>
    <i r="1">
      <x v="41"/>
    </i>
    <i r="2">
      <x v="1"/>
    </i>
    <i r="2">
      <x v="3"/>
    </i>
    <i t="default" r="1">
      <x v="41"/>
    </i>
    <i r="1">
      <x v="63"/>
    </i>
    <i r="2">
      <x v="3"/>
    </i>
    <i t="default" r="1">
      <x v="63"/>
    </i>
    <i r="1">
      <x v="72"/>
    </i>
    <i r="2">
      <x v="3"/>
    </i>
    <i t="default" r="1">
      <x v="72"/>
    </i>
    <i r="1">
      <x v="76"/>
    </i>
    <i r="2">
      <x v="3"/>
    </i>
    <i t="default" r="1">
      <x v="76"/>
    </i>
    <i t="default">
      <x v="9"/>
    </i>
    <i>
      <x v="10"/>
    </i>
    <i r="1">
      <x v="5"/>
    </i>
    <i r="2">
      <x v="1"/>
    </i>
    <i t="default" r="1">
      <x v="5"/>
    </i>
    <i r="1">
      <x v="45"/>
    </i>
    <i r="2">
      <x v="4"/>
    </i>
    <i t="default" r="1">
      <x v="45"/>
    </i>
    <i t="default">
      <x v="10"/>
    </i>
    <i>
      <x v="15"/>
    </i>
    <i r="1">
      <x v="23"/>
    </i>
    <i r="2">
      <x v="1"/>
    </i>
    <i t="default" r="1">
      <x v="23"/>
    </i>
    <i t="default">
      <x v="15"/>
    </i>
    <i>
      <x v="16"/>
    </i>
    <i r="1">
      <x v="4"/>
    </i>
    <i r="2">
      <x v="1"/>
    </i>
    <i r="2">
      <x v="3"/>
    </i>
    <i t="default" r="1">
      <x v="4"/>
    </i>
    <i r="1">
      <x v="14"/>
    </i>
    <i r="2">
      <x v="1"/>
    </i>
    <i t="default" r="1">
      <x v="14"/>
    </i>
    <i r="1">
      <x v="18"/>
    </i>
    <i r="2">
      <x v="1"/>
    </i>
    <i r="2">
      <x v="3"/>
    </i>
    <i t="default" r="1">
      <x v="18"/>
    </i>
    <i r="1">
      <x v="31"/>
    </i>
    <i r="2">
      <x v="4"/>
    </i>
    <i t="default" r="1">
      <x v="31"/>
    </i>
    <i r="1">
      <x v="44"/>
    </i>
    <i r="2">
      <x v="1"/>
    </i>
    <i t="default" r="1">
      <x v="44"/>
    </i>
    <i r="1">
      <x v="54"/>
    </i>
    <i r="2">
      <x v="1"/>
    </i>
    <i r="2">
      <x v="3"/>
    </i>
    <i t="default" r="1">
      <x v="54"/>
    </i>
    <i r="1">
      <x v="60"/>
    </i>
    <i r="2">
      <x v="1"/>
    </i>
    <i t="default" r="1">
      <x v="60"/>
    </i>
    <i r="1">
      <x v="69"/>
    </i>
    <i r="2">
      <x v="1"/>
    </i>
    <i r="2">
      <x v="3"/>
    </i>
    <i t="default" r="1">
      <x v="69"/>
    </i>
    <i r="1">
      <x v="101"/>
    </i>
    <i r="2">
      <x v="1"/>
    </i>
    <i t="default" r="1">
      <x v="101"/>
    </i>
    <i t="default">
      <x v="16"/>
    </i>
    <i>
      <x v="28"/>
    </i>
    <i r="1">
      <x v="35"/>
    </i>
    <i r="2">
      <x v="1"/>
    </i>
    <i r="2">
      <x v="3"/>
    </i>
    <i t="default" r="1">
      <x v="35"/>
    </i>
    <i t="default">
      <x v="28"/>
    </i>
    <i>
      <x v="29"/>
    </i>
    <i r="1">
      <x v="6"/>
    </i>
    <i r="2">
      <x v="1"/>
    </i>
    <i r="2">
      <x v="3"/>
    </i>
    <i t="default" r="1">
      <x v="6"/>
    </i>
    <i r="1">
      <x v="11"/>
    </i>
    <i r="2">
      <x v="3"/>
    </i>
    <i t="default" r="1">
      <x v="11"/>
    </i>
    <i r="1">
      <x v="21"/>
    </i>
    <i r="2">
      <x v="3"/>
    </i>
    <i t="default" r="1">
      <x v="21"/>
    </i>
    <i r="1">
      <x v="48"/>
    </i>
    <i r="2">
      <x v="1"/>
    </i>
    <i t="default" r="1">
      <x v="48"/>
    </i>
    <i r="1">
      <x v="57"/>
    </i>
    <i r="2">
      <x v="3"/>
    </i>
    <i t="default" r="1">
      <x v="57"/>
    </i>
    <i t="default">
      <x v="29"/>
    </i>
    <i>
      <x v="30"/>
    </i>
    <i r="1">
      <x v="22"/>
    </i>
    <i r="2">
      <x v="1"/>
    </i>
    <i t="default" r="1">
      <x v="22"/>
    </i>
    <i r="1">
      <x v="24"/>
    </i>
    <i r="2">
      <x v="3"/>
    </i>
    <i t="default" r="1">
      <x v="24"/>
    </i>
    <i t="default">
      <x v="30"/>
    </i>
    <i>
      <x v="34"/>
    </i>
    <i r="1">
      <x v="148"/>
    </i>
    <i r="2">
      <x v="3"/>
    </i>
    <i t="default" r="1">
      <x v="148"/>
    </i>
    <i r="1">
      <x v="151"/>
    </i>
    <i r="2">
      <x v="3"/>
    </i>
    <i t="default" r="1">
      <x v="151"/>
    </i>
    <i t="default">
      <x v="34"/>
    </i>
    <i>
      <x v="44"/>
    </i>
    <i r="1">
      <x v="39"/>
    </i>
    <i r="2">
      <x v="1"/>
    </i>
    <i r="2">
      <x v="3"/>
    </i>
    <i t="default" r="1">
      <x v="39"/>
    </i>
    <i r="1">
      <x v="80"/>
    </i>
    <i r="2">
      <x v="1"/>
    </i>
    <i t="default" r="1">
      <x v="80"/>
    </i>
    <i t="default">
      <x v="44"/>
    </i>
    <i>
      <x v="49"/>
    </i>
    <i r="1">
      <x v="35"/>
    </i>
    <i r="2">
      <x v="1"/>
    </i>
    <i r="2">
      <x v="3"/>
    </i>
    <i t="default" r="1">
      <x v="35"/>
    </i>
    <i t="default">
      <x v="49"/>
    </i>
    <i>
      <x v="51"/>
    </i>
    <i r="1">
      <x v="3"/>
    </i>
    <i r="2">
      <x v="1"/>
    </i>
    <i r="2">
      <x v="3"/>
    </i>
    <i t="default" r="1">
      <x v="3"/>
    </i>
    <i r="1">
      <x v="75"/>
    </i>
    <i r="2">
      <x v="1"/>
    </i>
    <i t="default" r="1">
      <x v="75"/>
    </i>
    <i t="default">
      <x v="51"/>
    </i>
    <i>
      <x v="53"/>
    </i>
    <i r="1">
      <x v="39"/>
    </i>
    <i r="2">
      <x v="1"/>
    </i>
    <i t="default" r="1">
      <x v="39"/>
    </i>
    <i t="default">
      <x v="53"/>
    </i>
    <i t="grand">
      <x/>
    </i>
  </rowItems>
  <colFields>
    <field x="-2"/>
  </colFields>
  <colItems xmlns="http://schemas.openxmlformats.org/spreadsheetml/2006/main" count="2">
    <i>
      <x/>
    </i>
    <i i="1">
      <x v="1"/>
    </i>
  </colItems>
  <dataFields count="2">
    <dataField name="Average of Likelihood Score (1-4)" fld="21" subtotal="average" baseField="23" baseItem="3" numFmtId="0"/>
    <dataField name="Average of Consequence Score (1-5)" fld="20" subtotal="average" baseField="9" baseItem="5" numFmtId="0"/>
  </dataFields>
  <formats xmlns="http://schemas.openxmlformats.org/spreadsheetml/2006/main" count="128">
    <format dxfId="1908">
      <pivotArea dataOnly="0" labelOnly="1" outline="0" fieldPosition="0">
        <references count="1">
          <reference field="4294967294" count="1">
            <x v="0"/>
          </reference>
        </references>
      </pivotArea>
    </format>
    <format dxfId="1907">
      <pivotArea dataOnly="0" labelOnly="1" outline="0" fieldPosition="0">
        <references count="1">
          <reference field="4294967294" count="1">
            <x v="1"/>
          </reference>
        </references>
      </pivotArea>
    </format>
    <format dxfId="1906">
      <pivotArea collapsedLevelsAreSubtotals="1" fieldPosition="0">
        <references count="2">
          <reference field="9" count="1" selected="0">
            <x v="104"/>
          </reference>
          <reference field="23" count="1">
            <x v="4"/>
          </reference>
        </references>
      </pivotArea>
    </format>
    <format dxfId="1905">
      <pivotArea dataOnly="0" labelOnly="1" fieldPosition="0">
        <references count="2">
          <reference field="9" count="1" selected="0">
            <x v="104"/>
          </reference>
          <reference field="23" count="1">
            <x v="4"/>
          </reference>
        </references>
      </pivotArea>
    </format>
    <format dxfId="1904">
      <pivotArea collapsedLevelsAreSubtotals="1" fieldPosition="0">
        <references count="1">
          <reference field="9" count="1">
            <x v="104"/>
          </reference>
        </references>
      </pivotArea>
    </format>
    <format dxfId="1903">
      <pivotArea collapsedLevelsAreSubtotals="1" fieldPosition="0">
        <references count="2">
          <reference field="9" count="1" selected="0">
            <x v="104"/>
          </reference>
          <reference field="23" count="1">
            <x v="4"/>
          </reference>
        </references>
      </pivotArea>
    </format>
    <format dxfId="1902">
      <pivotArea collapsedLevelsAreSubtotals="1" fieldPosition="0">
        <references count="1">
          <reference field="9" count="1" defaultSubtotal="1">
            <x v="104"/>
          </reference>
        </references>
      </pivotArea>
    </format>
    <format dxfId="1901">
      <pivotArea dataOnly="0" labelOnly="1" fieldPosition="0">
        <references count="1">
          <reference field="9" count="1">
            <x v="104"/>
          </reference>
        </references>
      </pivotArea>
    </format>
    <format dxfId="1900">
      <pivotArea dataOnly="0" labelOnly="1" fieldPosition="0">
        <references count="1">
          <reference field="9" count="1" defaultSubtotal="1">
            <x v="104"/>
          </reference>
        </references>
      </pivotArea>
    </format>
    <format dxfId="1899">
      <pivotArea dataOnly="0" labelOnly="1" fieldPosition="0">
        <references count="2">
          <reference field="9" count="1" selected="0">
            <x v="104"/>
          </reference>
          <reference field="23" count="1">
            <x v="4"/>
          </reference>
        </references>
      </pivotArea>
    </format>
    <format dxfId="1898">
      <pivotArea collapsedLevelsAreSubtotals="1" fieldPosition="0">
        <references count="1">
          <reference field="9" count="1">
            <x v="105"/>
          </reference>
        </references>
      </pivotArea>
    </format>
    <format dxfId="1897">
      <pivotArea collapsedLevelsAreSubtotals="1" fieldPosition="0">
        <references count="2">
          <reference field="9" count="1" selected="0">
            <x v="105"/>
          </reference>
          <reference field="23" count="1">
            <x v="1"/>
          </reference>
        </references>
      </pivotArea>
    </format>
    <format dxfId="1896">
      <pivotArea collapsedLevelsAreSubtotals="1" fieldPosition="0">
        <references count="1">
          <reference field="9" count="1" defaultSubtotal="1">
            <x v="105"/>
          </reference>
        </references>
      </pivotArea>
    </format>
    <format dxfId="1895">
      <pivotArea dataOnly="0" labelOnly="1" fieldPosition="0">
        <references count="1">
          <reference field="9" count="1">
            <x v="105"/>
          </reference>
        </references>
      </pivotArea>
    </format>
    <format dxfId="1894">
      <pivotArea dataOnly="0" labelOnly="1" fieldPosition="0">
        <references count="1">
          <reference field="9" count="1" defaultSubtotal="1">
            <x v="105"/>
          </reference>
        </references>
      </pivotArea>
    </format>
    <format dxfId="1893">
      <pivotArea dataOnly="0" labelOnly="1" fieldPosition="0">
        <references count="2">
          <reference field="9" count="1" selected="0">
            <x v="105"/>
          </reference>
          <reference field="23" count="1">
            <x v="1"/>
          </reference>
        </references>
      </pivotArea>
    </format>
    <format dxfId="1892">
      <pivotArea collapsedLevelsAreSubtotals="1" fieldPosition="0">
        <references count="1">
          <reference field="9" count="1">
            <x v="114"/>
          </reference>
        </references>
      </pivotArea>
    </format>
    <format dxfId="1891">
      <pivotArea collapsedLevelsAreSubtotals="1" fieldPosition="0">
        <references count="2">
          <reference field="9" count="1" selected="0">
            <x v="114"/>
          </reference>
          <reference field="23" count="1">
            <x v="1"/>
          </reference>
        </references>
      </pivotArea>
    </format>
    <format dxfId="1890">
      <pivotArea collapsedLevelsAreSubtotals="1" fieldPosition="0">
        <references count="1">
          <reference field="9" count="1" defaultSubtotal="1">
            <x v="114"/>
          </reference>
        </references>
      </pivotArea>
    </format>
    <format dxfId="1889">
      <pivotArea dataOnly="0" labelOnly="1" fieldPosition="0">
        <references count="1">
          <reference field="9" count="1">
            <x v="114"/>
          </reference>
        </references>
      </pivotArea>
    </format>
    <format dxfId="1888">
      <pivotArea dataOnly="0" labelOnly="1" fieldPosition="0">
        <references count="1">
          <reference field="9" count="1" defaultSubtotal="1">
            <x v="114"/>
          </reference>
        </references>
      </pivotArea>
    </format>
    <format dxfId="1887">
      <pivotArea dataOnly="0" labelOnly="1" fieldPosition="0">
        <references count="2">
          <reference field="9" count="1" selected="0">
            <x v="114"/>
          </reference>
          <reference field="23" count="1">
            <x v="1"/>
          </reference>
        </references>
      </pivotArea>
    </format>
    <format dxfId="1886">
      <pivotArea dataOnly="0" labelOnly="1" fieldPosition="0">
        <references count="1">
          <reference field="9" count="1">
            <x v="106"/>
          </reference>
        </references>
      </pivotArea>
    </format>
    <format dxfId="1885">
      <pivotArea dataOnly="0" labelOnly="1" fieldPosition="0">
        <references count="1">
          <reference field="9" count="1" defaultSubtotal="1">
            <x v="106"/>
          </reference>
        </references>
      </pivotArea>
    </format>
    <format dxfId="1884">
      <pivotArea dataOnly="0" labelOnly="1" fieldPosition="0">
        <references count="2">
          <reference field="9" count="1" selected="0">
            <x v="106"/>
          </reference>
          <reference field="23" count="1">
            <x v="1"/>
          </reference>
        </references>
      </pivotArea>
    </format>
    <format dxfId="1883">
      <pivotArea dataOnly="0" labelOnly="1" fieldPosition="0">
        <references count="1">
          <reference field="9" count="1">
            <x v="110"/>
          </reference>
        </references>
      </pivotArea>
    </format>
    <format dxfId="1882">
      <pivotArea dataOnly="0" labelOnly="1" fieldPosition="0">
        <references count="1">
          <reference field="9" count="1" defaultSubtotal="1">
            <x v="110"/>
          </reference>
        </references>
      </pivotArea>
    </format>
    <format dxfId="1881">
      <pivotArea dataOnly="0" labelOnly="1" fieldPosition="0">
        <references count="2">
          <reference field="9" count="1" selected="0">
            <x v="110"/>
          </reference>
          <reference field="23" count="1">
            <x v="3"/>
          </reference>
        </references>
      </pivotArea>
    </format>
    <format dxfId="1880">
      <pivotArea dataOnly="0" labelOnly="1" fieldPosition="0">
        <references count="1">
          <reference field="9" count="1">
            <x v="112"/>
          </reference>
        </references>
      </pivotArea>
    </format>
    <format dxfId="1879">
      <pivotArea dataOnly="0" labelOnly="1" fieldPosition="0">
        <references count="1">
          <reference field="9" count="1" defaultSubtotal="1">
            <x v="112"/>
          </reference>
        </references>
      </pivotArea>
    </format>
    <format dxfId="1878">
      <pivotArea dataOnly="0" labelOnly="1" fieldPosition="0">
        <references count="2">
          <reference field="9" count="1" selected="0">
            <x v="112"/>
          </reference>
          <reference field="23" count="1">
            <x v="1"/>
          </reference>
        </references>
      </pivotArea>
    </format>
    <format dxfId="1877">
      <pivotArea dataOnly="0" labelOnly="1" fieldPosition="0">
        <references count="1">
          <reference field="9" count="1">
            <x v="52"/>
          </reference>
        </references>
      </pivotArea>
    </format>
    <format dxfId="1876">
      <pivotArea dataOnly="0" labelOnly="1" fieldPosition="0">
        <references count="1">
          <reference field="9" count="1" defaultSubtotal="1">
            <x v="52"/>
          </reference>
        </references>
      </pivotArea>
    </format>
    <format dxfId="1875">
      <pivotArea dataOnly="0" labelOnly="1" fieldPosition="0">
        <references count="2">
          <reference field="9" count="1" selected="0">
            <x v="52"/>
          </reference>
          <reference field="23" count="1">
            <x v="1"/>
          </reference>
        </references>
      </pivotArea>
    </format>
    <format dxfId="1874">
      <pivotArea collapsedLevelsAreSubtotals="1" fieldPosition="0">
        <references count="1">
          <reference field="9" count="1">
            <x v="30"/>
          </reference>
        </references>
      </pivotArea>
    </format>
    <format dxfId="1873">
      <pivotArea dataOnly="0" labelOnly="1" fieldPosition="0">
        <references count="1">
          <reference field="9" count="1">
            <x v="30"/>
          </reference>
        </references>
      </pivotArea>
    </format>
    <format dxfId="1872">
      <pivotArea collapsedLevelsAreSubtotals="1" fieldPosition="0">
        <references count="1">
          <reference field="9" count="1" defaultSubtotal="1">
            <x v="52"/>
          </reference>
        </references>
      </pivotArea>
    </format>
    <format dxfId="1871">
      <pivotArea dataOnly="0" labelOnly="1" fieldPosition="0">
        <references count="1">
          <reference field="9" count="1" defaultSubtotal="1">
            <x v="52"/>
          </reference>
        </references>
      </pivotArea>
    </format>
    <format dxfId="1870">
      <pivotArea collapsedLevelsAreSubtotals="1" fieldPosition="0">
        <references count="2">
          <reference field="9" count="1" selected="0">
            <x v="105"/>
          </reference>
          <reference field="23" count="1">
            <x v="1"/>
          </reference>
        </references>
      </pivotArea>
    </format>
    <format dxfId="1869">
      <pivotArea dataOnly="0" labelOnly="1" fieldPosition="0">
        <references count="2">
          <reference field="9" count="1" selected="0">
            <x v="105"/>
          </reference>
          <reference field="23" count="1">
            <x v="1"/>
          </reference>
        </references>
      </pivotArea>
    </format>
    <format dxfId="1868">
      <pivotArea collapsedLevelsAreSubtotals="1" fieldPosition="0">
        <references count="1">
          <reference field="9" count="1">
            <x v="110"/>
          </reference>
        </references>
      </pivotArea>
    </format>
    <format dxfId="1867">
      <pivotArea dataOnly="0" labelOnly="1" fieldPosition="0">
        <references count="1">
          <reference field="9" count="1">
            <x v="110"/>
          </reference>
        </references>
      </pivotArea>
    </format>
    <format dxfId="1866">
      <pivotArea collapsedLevelsAreSubtotals="1" fieldPosition="0">
        <references count="1">
          <reference field="9" count="1">
            <x v="118"/>
          </reference>
        </references>
      </pivotArea>
    </format>
    <format dxfId="1865">
      <pivotArea dataOnly="0" labelOnly="1" fieldPosition="0">
        <references count="1">
          <reference field="9" count="1">
            <x v="118"/>
          </reference>
        </references>
      </pivotArea>
    </format>
    <format dxfId="1864">
      <pivotArea collapsedLevelsAreSubtotals="1" fieldPosition="0">
        <references count="1">
          <reference field="9" count="1">
            <x v="124"/>
          </reference>
        </references>
      </pivotArea>
    </format>
    <format dxfId="1863">
      <pivotArea dataOnly="0" labelOnly="1" fieldPosition="0">
        <references count="1">
          <reference field="9" count="1">
            <x v="124"/>
          </reference>
        </references>
      </pivotArea>
    </format>
    <format dxfId="1862">
      <pivotArea collapsedLevelsAreSubtotals="1" fieldPosition="0">
        <references count="1">
          <reference field="9" count="1" defaultSubtotal="1">
            <x v="127"/>
          </reference>
        </references>
      </pivotArea>
    </format>
    <format dxfId="1861">
      <pivotArea dataOnly="0" labelOnly="1" fieldPosition="0">
        <references count="1">
          <reference field="9" count="1" defaultSubtotal="1">
            <x v="127"/>
          </reference>
        </references>
      </pivotArea>
    </format>
    <format dxfId="1860">
      <pivotArea collapsedLevelsAreSubtotals="1" fieldPosition="0">
        <references count="1">
          <reference field="7" count="1">
            <x v="3"/>
          </reference>
        </references>
      </pivotArea>
    </format>
    <format dxfId="1859">
      <pivotArea dataOnly="0" labelOnly="1" fieldPosition="0">
        <references count="1">
          <reference field="7" count="1">
            <x v="3"/>
          </reference>
        </references>
      </pivotArea>
    </format>
    <format dxfId="1858">
      <pivotArea collapsedLevelsAreSubtotals="1" fieldPosition="0">
        <references count="1">
          <reference field="7" count="1" defaultSubtotal="1">
            <x v="3"/>
          </reference>
        </references>
      </pivotArea>
    </format>
    <format dxfId="1857">
      <pivotArea dataOnly="0" labelOnly="1" fieldPosition="0">
        <references count="1">
          <reference field="7" count="1" defaultSubtotal="1">
            <x v="3"/>
          </reference>
        </references>
      </pivotArea>
    </format>
    <format dxfId="1856">
      <pivotArea collapsedLevelsAreSubtotals="1" fieldPosition="0">
        <references count="2">
          <reference field="7" count="1" selected="0">
            <x v="9"/>
          </reference>
          <reference field="9" count="1">
            <x v="115"/>
          </reference>
        </references>
      </pivotArea>
    </format>
    <format dxfId="1855">
      <pivotArea dataOnly="0" labelOnly="1" fieldPosition="0">
        <references count="2">
          <reference field="7" count="1" selected="0">
            <x v="9"/>
          </reference>
          <reference field="9" count="1">
            <x v="115"/>
          </reference>
        </references>
      </pivotArea>
    </format>
    <format dxfId="1854">
      <pivotArea collapsedLevelsAreSubtotals="1" fieldPosition="0">
        <references count="2">
          <reference field="7" count="1" selected="0">
            <x v="9"/>
          </reference>
          <reference field="9" count="1" defaultSubtotal="1">
            <x v="116"/>
          </reference>
        </references>
      </pivotArea>
    </format>
    <format dxfId="1853">
      <pivotArea dataOnly="0" labelOnly="1" fieldPosition="0">
        <references count="2">
          <reference field="7" count="1" selected="0">
            <x v="9"/>
          </reference>
          <reference field="9" count="1" defaultSubtotal="1">
            <x v="116"/>
          </reference>
        </references>
      </pivotArea>
    </format>
    <format dxfId="1852">
      <pivotArea collapsedLevelsAreSubtotals="1" fieldPosition="0">
        <references count="1">
          <reference field="7" count="1" defaultSubtotal="1">
            <x v="3"/>
          </reference>
        </references>
      </pivotArea>
    </format>
    <format dxfId="1851">
      <pivotArea dataOnly="0" labelOnly="1" fieldPosition="0">
        <references count="1">
          <reference field="7" count="1" defaultSubtotal="1">
            <x v="3"/>
          </reference>
        </references>
      </pivotArea>
    </format>
    <format dxfId="1850">
      <pivotArea collapsedLevelsAreSubtotals="1" fieldPosition="0">
        <references count="1">
          <reference field="7" count="1">
            <x v="9"/>
          </reference>
        </references>
      </pivotArea>
    </format>
    <format dxfId="1849">
      <pivotArea dataOnly="0" labelOnly="1" fieldPosition="0">
        <references count="1">
          <reference field="7" count="1">
            <x v="9"/>
          </reference>
        </references>
      </pivotArea>
    </format>
    <format dxfId="1848">
      <pivotArea collapsedLevelsAreSubtotals="1" fieldPosition="0">
        <references count="2">
          <reference field="7" count="1" selected="0">
            <x v="9"/>
          </reference>
          <reference field="9" count="1">
            <x v="115"/>
          </reference>
        </references>
      </pivotArea>
    </format>
    <format dxfId="1847">
      <pivotArea dataOnly="0" labelOnly="1" fieldPosition="0">
        <references count="2">
          <reference field="7" count="1" selected="0">
            <x v="9"/>
          </reference>
          <reference field="9" count="1">
            <x v="115"/>
          </reference>
        </references>
      </pivotArea>
    </format>
    <format dxfId="1846">
      <pivotArea collapsedLevelsAreSubtotals="1" fieldPosition="0">
        <references count="3">
          <reference field="7" count="1" selected="0">
            <x v="9"/>
          </reference>
          <reference field="9" count="1" selected="0">
            <x v="115"/>
          </reference>
          <reference field="23" count="1">
            <x v="1"/>
          </reference>
        </references>
      </pivotArea>
    </format>
    <format dxfId="1845">
      <pivotArea dataOnly="0" labelOnly="1" fieldPosition="0">
        <references count="3">
          <reference field="7" count="1" selected="0">
            <x v="9"/>
          </reference>
          <reference field="9" count="1" selected="0">
            <x v="115"/>
          </reference>
          <reference field="23" count="1">
            <x v="1"/>
          </reference>
        </references>
      </pivotArea>
    </format>
    <format dxfId="1844">
      <pivotArea collapsedLevelsAreSubtotals="1" fieldPosition="0">
        <references count="2">
          <reference field="7" count="1" selected="0">
            <x v="9"/>
          </reference>
          <reference field="9" count="1" defaultSubtotal="1">
            <x v="116"/>
          </reference>
        </references>
      </pivotArea>
    </format>
    <format dxfId="1843">
      <pivotArea dataOnly="0" labelOnly="1" fieldPosition="0">
        <references count="2">
          <reference field="7" count="1" selected="0">
            <x v="9"/>
          </reference>
          <reference field="9" count="1" defaultSubtotal="1">
            <x v="116"/>
          </reference>
        </references>
      </pivotArea>
    </format>
    <format dxfId="1842">
      <pivotArea collapsedLevelsAreSubtotals="1" fieldPosition="0">
        <references count="2">
          <reference field="7" count="1" selected="0">
            <x v="9"/>
          </reference>
          <reference field="9" count="1">
            <x v="117"/>
          </reference>
        </references>
      </pivotArea>
    </format>
    <format dxfId="1841">
      <pivotArea dataOnly="0" labelOnly="1" fieldPosition="0">
        <references count="2">
          <reference field="7" count="1" selected="0">
            <x v="9"/>
          </reference>
          <reference field="9" count="1">
            <x v="117"/>
          </reference>
        </references>
      </pivotArea>
    </format>
    <format dxfId="1840">
      <pivotArea outline="0" collapsedLevelsAreSubtotals="1" fieldPosition="0"/>
    </format>
    <format dxfId="1839">
      <pivotArea dataOnly="0" labelOnly="1" fieldPosition="0">
        <references count="1">
          <reference field="7" count="12">
            <x v="3"/>
            <x v="9"/>
            <x v="11"/>
            <x v="12"/>
            <x v="13"/>
            <x v="14"/>
            <x v="21"/>
            <x v="39"/>
            <x v="42"/>
            <x v="50"/>
            <x v="52"/>
            <x v="54"/>
          </reference>
        </references>
      </pivotArea>
    </format>
    <format dxfId="1838">
      <pivotArea dataOnly="0" labelOnly="1" fieldPosition="0">
        <references count="1">
          <reference field="7" count="12" defaultSubtotal="1">
            <x v="3"/>
            <x v="9"/>
            <x v="11"/>
            <x v="12"/>
            <x v="13"/>
            <x v="14"/>
            <x v="21"/>
            <x v="39"/>
            <x v="42"/>
            <x v="50"/>
            <x v="52"/>
            <x v="54"/>
          </reference>
        </references>
      </pivotArea>
    </format>
    <format dxfId="1837">
      <pivotArea dataOnly="0" labelOnly="1" grandRow="1" outline="0" fieldPosition="0"/>
    </format>
    <format dxfId="1836">
      <pivotArea dataOnly="0" labelOnly="1" fieldPosition="0">
        <references count="2">
          <reference field="7" count="1" selected="0">
            <x v="3"/>
          </reference>
          <reference field="9" count="1">
            <x v="104"/>
          </reference>
        </references>
      </pivotArea>
    </format>
    <format dxfId="1835">
      <pivotArea dataOnly="0" labelOnly="1" fieldPosition="0">
        <references count="2">
          <reference field="7" count="1" selected="0">
            <x v="3"/>
          </reference>
          <reference field="9" count="1" defaultSubtotal="1">
            <x v="104"/>
          </reference>
        </references>
      </pivotArea>
    </format>
    <format dxfId="1834">
      <pivotArea dataOnly="0" labelOnly="1" fieldPosition="0">
        <references count="2">
          <reference field="7" count="1" selected="0">
            <x v="9"/>
          </reference>
          <reference field="9" count="5">
            <x v="30"/>
            <x v="115"/>
            <x v="116"/>
            <x v="117"/>
            <x v="118"/>
          </reference>
        </references>
      </pivotArea>
    </format>
    <format dxfId="1833">
      <pivotArea dataOnly="0" labelOnly="1" fieldPosition="0">
        <references count="2">
          <reference field="7" count="1" selected="0">
            <x v="9"/>
          </reference>
          <reference field="9" count="5" defaultSubtotal="1">
            <x v="30"/>
            <x v="115"/>
            <x v="116"/>
            <x v="117"/>
            <x v="118"/>
          </reference>
        </references>
      </pivotArea>
    </format>
    <format dxfId="1832">
      <pivotArea dataOnly="0" labelOnly="1" fieldPosition="0">
        <references count="2">
          <reference field="7" count="1" selected="0">
            <x v="11"/>
          </reference>
          <reference field="9" count="1">
            <x v="124"/>
          </reference>
        </references>
      </pivotArea>
    </format>
    <format dxfId="1831">
      <pivotArea dataOnly="0" labelOnly="1" fieldPosition="0">
        <references count="2">
          <reference field="7" count="1" selected="0">
            <x v="11"/>
          </reference>
          <reference field="9" count="1" defaultSubtotal="1">
            <x v="124"/>
          </reference>
        </references>
      </pivotArea>
    </format>
    <format dxfId="1830">
      <pivotArea dataOnly="0" labelOnly="1" fieldPosition="0">
        <references count="2">
          <reference field="7" count="1" selected="0">
            <x v="12"/>
          </reference>
          <reference field="9" count="1">
            <x v="127"/>
          </reference>
        </references>
      </pivotArea>
    </format>
    <format dxfId="1829">
      <pivotArea dataOnly="0" labelOnly="1" fieldPosition="0">
        <references count="2">
          <reference field="7" count="1" selected="0">
            <x v="12"/>
          </reference>
          <reference field="9" count="1" defaultSubtotal="1">
            <x v="127"/>
          </reference>
        </references>
      </pivotArea>
    </format>
    <format dxfId="1828">
      <pivotArea dataOnly="0" labelOnly="1" fieldPosition="0">
        <references count="2">
          <reference field="7" count="1" selected="0">
            <x v="13"/>
          </reference>
          <reference field="9" count="1">
            <x v="119"/>
          </reference>
        </references>
      </pivotArea>
    </format>
    <format dxfId="1827">
      <pivotArea dataOnly="0" labelOnly="1" fieldPosition="0">
        <references count="2">
          <reference field="7" count="1" selected="0">
            <x v="13"/>
          </reference>
          <reference field="9" count="1" defaultSubtotal="1">
            <x v="119"/>
          </reference>
        </references>
      </pivotArea>
    </format>
    <format dxfId="1826">
      <pivotArea dataOnly="0" labelOnly="1" fieldPosition="0">
        <references count="2">
          <reference field="7" count="1" selected="0">
            <x v="14"/>
          </reference>
          <reference field="9" count="1">
            <x v="129"/>
          </reference>
        </references>
      </pivotArea>
    </format>
    <format dxfId="1825">
      <pivotArea dataOnly="0" labelOnly="1" fieldPosition="0">
        <references count="2">
          <reference field="7" count="1" selected="0">
            <x v="14"/>
          </reference>
          <reference field="9" count="1" defaultSubtotal="1">
            <x v="129"/>
          </reference>
        </references>
      </pivotArea>
    </format>
    <format dxfId="1824">
      <pivotArea dataOnly="0" labelOnly="1" fieldPosition="0">
        <references count="2">
          <reference field="7" count="1" selected="0">
            <x v="21"/>
          </reference>
          <reference field="9" count="3">
            <x v="104"/>
            <x v="105"/>
            <x v="106"/>
          </reference>
        </references>
      </pivotArea>
    </format>
    <format dxfId="1823">
      <pivotArea dataOnly="0" labelOnly="1" fieldPosition="0">
        <references count="2">
          <reference field="7" count="1" selected="0">
            <x v="21"/>
          </reference>
          <reference field="9" count="3" defaultSubtotal="1">
            <x v="104"/>
            <x v="105"/>
            <x v="106"/>
          </reference>
        </references>
      </pivotArea>
    </format>
    <format dxfId="1822">
      <pivotArea dataOnly="0" labelOnly="1" fieldPosition="0">
        <references count="2">
          <reference field="7" count="1" selected="0">
            <x v="39"/>
          </reference>
          <reference field="9" count="1">
            <x v="112"/>
          </reference>
        </references>
      </pivotArea>
    </format>
    <format dxfId="1821">
      <pivotArea dataOnly="0" labelOnly="1" fieldPosition="0">
        <references count="2">
          <reference field="7" count="1" selected="0">
            <x v="39"/>
          </reference>
          <reference field="9" count="1" defaultSubtotal="1">
            <x v="112"/>
          </reference>
        </references>
      </pivotArea>
    </format>
    <format dxfId="1820">
      <pivotArea dataOnly="0" labelOnly="1" fieldPosition="0">
        <references count="2">
          <reference field="7" count="1" selected="0">
            <x v="42"/>
          </reference>
          <reference field="9" count="1">
            <x v="110"/>
          </reference>
        </references>
      </pivotArea>
    </format>
    <format dxfId="1819">
      <pivotArea dataOnly="0" labelOnly="1" fieldPosition="0">
        <references count="2">
          <reference field="7" count="1" selected="0">
            <x v="42"/>
          </reference>
          <reference field="9" count="1" defaultSubtotal="1">
            <x v="110"/>
          </reference>
        </references>
      </pivotArea>
    </format>
    <format dxfId="1818">
      <pivotArea dataOnly="0" labelOnly="1" fieldPosition="0">
        <references count="2">
          <reference field="7" count="1" selected="0">
            <x v="50"/>
          </reference>
          <reference field="9" count="1">
            <x v="114"/>
          </reference>
        </references>
      </pivotArea>
    </format>
    <format dxfId="1817">
      <pivotArea dataOnly="0" labelOnly="1" fieldPosition="0">
        <references count="2">
          <reference field="7" count="1" selected="0">
            <x v="50"/>
          </reference>
          <reference field="9" count="1" defaultSubtotal="1">
            <x v="114"/>
          </reference>
        </references>
      </pivotArea>
    </format>
    <format dxfId="1816">
      <pivotArea dataOnly="0" labelOnly="1" fieldPosition="0">
        <references count="2">
          <reference field="7" count="1" selected="0">
            <x v="52"/>
          </reference>
          <reference field="9" count="1">
            <x v="52"/>
          </reference>
        </references>
      </pivotArea>
    </format>
    <format dxfId="1815">
      <pivotArea dataOnly="0" labelOnly="1" fieldPosition="0">
        <references count="2">
          <reference field="7" count="1" selected="0">
            <x v="52"/>
          </reference>
          <reference field="9" count="1" defaultSubtotal="1">
            <x v="52"/>
          </reference>
        </references>
      </pivotArea>
    </format>
    <format dxfId="1814">
      <pivotArea dataOnly="0" labelOnly="1" fieldPosition="0">
        <references count="2">
          <reference field="7" count="1" selected="0">
            <x v="54"/>
          </reference>
          <reference field="9" count="1">
            <x v="121"/>
          </reference>
        </references>
      </pivotArea>
    </format>
    <format dxfId="1813">
      <pivotArea dataOnly="0" labelOnly="1" fieldPosition="0">
        <references count="2">
          <reference field="7" count="1" selected="0">
            <x v="54"/>
          </reference>
          <reference field="9" count="1" defaultSubtotal="1">
            <x v="121"/>
          </reference>
        </references>
      </pivotArea>
    </format>
    <format dxfId="1812">
      <pivotArea dataOnly="0" labelOnly="1" fieldPosition="0">
        <references count="3">
          <reference field="7" count="1" selected="0">
            <x v="3"/>
          </reference>
          <reference field="9" count="1" selected="0">
            <x v="104"/>
          </reference>
          <reference field="23" count="1">
            <x v="4"/>
          </reference>
        </references>
      </pivotArea>
    </format>
    <format dxfId="1811">
      <pivotArea dataOnly="0" labelOnly="1" fieldPosition="0">
        <references count="3">
          <reference field="7" count="1" selected="0">
            <x v="9"/>
          </reference>
          <reference field="9" count="1" selected="0">
            <x v="30"/>
          </reference>
          <reference field="23" count="1">
            <x v="1"/>
          </reference>
        </references>
      </pivotArea>
    </format>
    <format dxfId="1810">
      <pivotArea dataOnly="0" labelOnly="1" fieldPosition="0">
        <references count="3">
          <reference field="7" count="1" selected="0">
            <x v="9"/>
          </reference>
          <reference field="9" count="1" selected="0">
            <x v="115"/>
          </reference>
          <reference field="23" count="1">
            <x v="1"/>
          </reference>
        </references>
      </pivotArea>
    </format>
    <format dxfId="1809">
      <pivotArea dataOnly="0" labelOnly="1" fieldPosition="0">
        <references count="3">
          <reference field="7" count="1" selected="0">
            <x v="9"/>
          </reference>
          <reference field="9" count="1" selected="0">
            <x v="116"/>
          </reference>
          <reference field="23" count="1">
            <x v="1"/>
          </reference>
        </references>
      </pivotArea>
    </format>
    <format dxfId="1808">
      <pivotArea dataOnly="0" labelOnly="1" fieldPosition="0">
        <references count="3">
          <reference field="7" count="1" selected="0">
            <x v="9"/>
          </reference>
          <reference field="9" count="1" selected="0">
            <x v="117"/>
          </reference>
          <reference field="23" count="1">
            <x v="1"/>
          </reference>
        </references>
      </pivotArea>
    </format>
    <format dxfId="1807">
      <pivotArea dataOnly="0" labelOnly="1" fieldPosition="0">
        <references count="3">
          <reference field="7" count="1" selected="0">
            <x v="9"/>
          </reference>
          <reference field="9" count="1" selected="0">
            <x v="118"/>
          </reference>
          <reference field="23" count="1">
            <x v="1"/>
          </reference>
        </references>
      </pivotArea>
    </format>
    <format dxfId="1806">
      <pivotArea dataOnly="0" labelOnly="1" fieldPosition="0">
        <references count="3">
          <reference field="7" count="1" selected="0">
            <x v="11"/>
          </reference>
          <reference field="9" count="1" selected="0">
            <x v="124"/>
          </reference>
          <reference field="23" count="1">
            <x v="1"/>
          </reference>
        </references>
      </pivotArea>
    </format>
    <format dxfId="1805">
      <pivotArea dataOnly="0" labelOnly="1" fieldPosition="0">
        <references count="3">
          <reference field="7" count="1" selected="0">
            <x v="12"/>
          </reference>
          <reference field="9" count="1" selected="0">
            <x v="127"/>
          </reference>
          <reference field="23" count="1">
            <x v="1"/>
          </reference>
        </references>
      </pivotArea>
    </format>
    <format dxfId="1804">
      <pivotArea dataOnly="0" labelOnly="1" fieldPosition="0">
        <references count="3">
          <reference field="7" count="1" selected="0">
            <x v="13"/>
          </reference>
          <reference field="9" count="1" selected="0">
            <x v="119"/>
          </reference>
          <reference field="23" count="1">
            <x v="4"/>
          </reference>
        </references>
      </pivotArea>
    </format>
    <format dxfId="1803">
      <pivotArea dataOnly="0" labelOnly="1" fieldPosition="0">
        <references count="3">
          <reference field="7" count="1" selected="0">
            <x v="14"/>
          </reference>
          <reference field="9" count="1" selected="0">
            <x v="129"/>
          </reference>
          <reference field="23" count="1">
            <x v="4"/>
          </reference>
        </references>
      </pivotArea>
    </format>
    <format dxfId="1802">
      <pivotArea dataOnly="0" labelOnly="1" fieldPosition="0">
        <references count="3">
          <reference field="7" count="1" selected="0">
            <x v="21"/>
          </reference>
          <reference field="9" count="1" selected="0">
            <x v="104"/>
          </reference>
          <reference field="23" count="1">
            <x v="4"/>
          </reference>
        </references>
      </pivotArea>
    </format>
    <format dxfId="1801">
      <pivotArea dataOnly="0" labelOnly="1" fieldPosition="0">
        <references count="3">
          <reference field="7" count="1" selected="0">
            <x v="21"/>
          </reference>
          <reference field="9" count="1" selected="0">
            <x v="105"/>
          </reference>
          <reference field="23" count="1">
            <x v="1"/>
          </reference>
        </references>
      </pivotArea>
    </format>
    <format dxfId="1800">
      <pivotArea dataOnly="0" labelOnly="1" fieldPosition="0">
        <references count="3">
          <reference field="7" count="1" selected="0">
            <x v="21"/>
          </reference>
          <reference field="9" count="1" selected="0">
            <x v="106"/>
          </reference>
          <reference field="23" count="1">
            <x v="1"/>
          </reference>
        </references>
      </pivotArea>
    </format>
    <format dxfId="1799">
      <pivotArea dataOnly="0" labelOnly="1" fieldPosition="0">
        <references count="3">
          <reference field="7" count="1" selected="0">
            <x v="39"/>
          </reference>
          <reference field="9" count="1" selected="0">
            <x v="112"/>
          </reference>
          <reference field="23" count="1">
            <x v="1"/>
          </reference>
        </references>
      </pivotArea>
    </format>
    <format dxfId="1798">
      <pivotArea dataOnly="0" labelOnly="1" fieldPosition="0">
        <references count="3">
          <reference field="7" count="1" selected="0">
            <x v="42"/>
          </reference>
          <reference field="9" count="1" selected="0">
            <x v="110"/>
          </reference>
          <reference field="23" count="1">
            <x v="3"/>
          </reference>
        </references>
      </pivotArea>
    </format>
    <format dxfId="1797">
      <pivotArea dataOnly="0" labelOnly="1" fieldPosition="0">
        <references count="3">
          <reference field="7" count="1" selected="0">
            <x v="50"/>
          </reference>
          <reference field="9" count="1" selected="0">
            <x v="114"/>
          </reference>
          <reference field="23" count="1">
            <x v="1"/>
          </reference>
        </references>
      </pivotArea>
    </format>
    <format dxfId="1796">
      <pivotArea dataOnly="0" labelOnly="1" fieldPosition="0">
        <references count="3">
          <reference field="7" count="1" selected="0">
            <x v="52"/>
          </reference>
          <reference field="9" count="1" selected="0">
            <x v="52"/>
          </reference>
          <reference field="23" count="1">
            <x v="1"/>
          </reference>
        </references>
      </pivotArea>
    </format>
    <format dxfId="1795">
      <pivotArea dataOnly="0" labelOnly="1" fieldPosition="0">
        <references count="3">
          <reference field="7" count="1" selected="0">
            <x v="54"/>
          </reference>
          <reference field="9" count="1" selected="0">
            <x v="121"/>
          </reference>
          <reference field="23" count="1">
            <x v="1"/>
          </reference>
        </references>
      </pivotArea>
    </format>
    <format dxfId="1794">
      <pivotArea collapsedLevelsAreSubtotals="1" fieldPosition="0">
        <references count="2">
          <reference field="7" count="1" selected="0">
            <x v="4"/>
          </reference>
          <reference field="9" count="1">
            <x v="15"/>
          </reference>
        </references>
      </pivotArea>
    </format>
    <format dxfId="1793">
      <pivotArea dataOnly="0" labelOnly="1" fieldPosition="0">
        <references count="2">
          <reference field="7" count="1" selected="0">
            <x v="4"/>
          </reference>
          <reference field="9" count="1">
            <x v="15"/>
          </reference>
        </references>
      </pivotArea>
    </format>
    <format dxfId="1792">
      <pivotArea collapsedLevelsAreSubtotals="1" fieldPosition="0">
        <references count="3">
          <reference field="7" count="1" selected="0">
            <x v="9"/>
          </reference>
          <reference field="9" count="1" selected="0">
            <x v="72"/>
          </reference>
          <reference field="23" count="1">
            <x v="3"/>
          </reference>
        </references>
      </pivotArea>
    </format>
    <format dxfId="1791">
      <pivotArea dataOnly="0" labelOnly="1" fieldPosition="0">
        <references count="3">
          <reference field="7" count="1" selected="0">
            <x v="9"/>
          </reference>
          <reference field="9" count="1" selected="0">
            <x v="72"/>
          </reference>
          <reference field="23" count="1">
            <x v="3"/>
          </reference>
        </references>
      </pivotArea>
    </format>
    <format dxfId="1790">
      <pivotArea collapsedLevelsAreSubtotals="1" fieldPosition="0">
        <references count="1">
          <reference field="7" count="1" defaultSubtotal="1">
            <x v="9"/>
          </reference>
        </references>
      </pivotArea>
    </format>
    <format dxfId="1789">
      <pivotArea dataOnly="0" labelOnly="1" fieldPosition="0">
        <references count="1">
          <reference field="7" count="1" defaultSubtotal="1">
            <x v="9"/>
          </reference>
        </references>
      </pivotArea>
    </format>
    <format dxfId="1788">
      <pivotArea collapsedLevelsAreSubtotals="1" fieldPosition="0">
        <references count="3">
          <reference field="7" count="1" selected="0">
            <x v="15"/>
          </reference>
          <reference field="9" count="1" selected="0">
            <x v="23"/>
          </reference>
          <reference field="23" count="1">
            <x v="1"/>
          </reference>
        </references>
      </pivotArea>
    </format>
    <format dxfId="1787">
      <pivotArea dataOnly="0" labelOnly="1" fieldPosition="0">
        <references count="3">
          <reference field="7" count="1" selected="0">
            <x v="15"/>
          </reference>
          <reference field="9" count="1" selected="0">
            <x v="23"/>
          </reference>
          <reference field="23" count="1">
            <x v="1"/>
          </reference>
        </references>
      </pivotArea>
    </format>
    <format dxfId="1786">
      <pivotArea collapsedLevelsAreSubtotals="1" fieldPosition="0">
        <references count="3">
          <reference field="7" count="1" selected="0">
            <x v="9"/>
          </reference>
          <reference field="9" count="1" selected="0">
            <x v="72"/>
          </reference>
          <reference field="23" count="1">
            <x v="3"/>
          </reference>
        </references>
      </pivotArea>
    </format>
    <format dxfId="1785">
      <pivotArea dataOnly="0" labelOnly="1" fieldPosition="0">
        <references count="3">
          <reference field="7" count="1" selected="0">
            <x v="9"/>
          </reference>
          <reference field="9" count="1" selected="0">
            <x v="72"/>
          </reference>
          <reference field="23" count="1">
            <x v="3"/>
          </reference>
        </references>
      </pivotArea>
    </format>
    <format dxfId="1784">
      <pivotArea collapsedLevelsAreSubtotals="1" fieldPosition="0">
        <references count="1">
          <reference field="7" count="1" defaultSubtotal="1">
            <x v="9"/>
          </reference>
        </references>
      </pivotArea>
    </format>
    <format dxfId="1783">
      <pivotArea dataOnly="0" labelOnly="1" fieldPosition="0">
        <references count="1">
          <reference field="7" count="1" defaultSubtotal="1">
            <x v="9"/>
          </reference>
        </references>
      </pivotArea>
    </format>
    <format dxfId="1782">
      <pivotArea collapsedLevelsAreSubtotals="1" fieldPosition="0">
        <references count="3">
          <reference field="7" count="1" selected="0">
            <x v="15"/>
          </reference>
          <reference field="9" count="1" selected="0">
            <x v="23"/>
          </reference>
          <reference field="23" count="1">
            <x v="1"/>
          </reference>
        </references>
      </pivotArea>
    </format>
    <format dxfId="1781">
      <pivotArea dataOnly="0" labelOnly="1" fieldPosition="0">
        <references count="3">
          <reference field="7" count="1" selected="0">
            <x v="15"/>
          </reference>
          <reference field="9" count="1" selected="0">
            <x v="23"/>
          </reference>
          <reference field="23" count="1">
            <x v="1"/>
          </reference>
        </references>
      </pivotArea>
    </format>
  </formats>
  <pivotTableStyleInfo name="PivotStyleLight16" showRowHeaders="1" showColHeaders="1" showLastColumn="1"/>
  <extLst xmlns="http://schemas.openxmlformats.org/spreadsheetml/2006/main">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PivotTable1" cacheId="0" applyNumberFormats="0" applyBorderFormats="0" applyFontFormats="0" applyPatternFormats="0" applyAlignmentFormats="0" applyWidthHeightFormats="1" outline="1" outlineData="1" createdVersion="6" updatedVersion="6" minRefreshableVersion="3" dataCaption="Values" useAutoFormatting="1" itemPrintTitles="1" indent="0" multipleFieldFilters="0">
  <location ref="A3:I622" colPageCount="1" rowPageCount="1" firstHeaderRow="0" firstDataRow="1" firstDataCol="1"/>
  <pivotFields>
    <pivotField showAll="0"/>
    <pivotField showAll="0"/>
    <pivotField showAll="0"/>
    <pivotField showAll="0"/>
    <pivotField showAll="0"/>
    <pivotField showAll="0"/>
    <pivotField showAll="0"/>
    <pivotField axis="axisRow" showAll="0">
      <items>
        <item x="49"/>
        <item x="35"/>
        <item x="20"/>
        <item x="19"/>
        <item x="0"/>
        <item x="54"/>
        <item x="44"/>
        <item x="51"/>
        <item x="15"/>
        <item x="6"/>
        <item x="3"/>
        <item x="31"/>
        <item x="34"/>
        <item x="27"/>
        <item x="36"/>
        <item x="7"/>
        <item x="2"/>
        <item x="32"/>
        <item x="40"/>
        <item x="17"/>
        <item x="39"/>
        <item x="38"/>
        <item x="37"/>
        <item x="41"/>
        <item x="42"/>
        <item x="9"/>
        <item x="16"/>
        <item x="4"/>
        <item x="5"/>
        <item x="53"/>
        <item x="46"/>
        <item x="47"/>
        <item x="43"/>
        <item x="52"/>
        <item x="50"/>
        <item x="12"/>
        <item x="48"/>
        <item x="23"/>
        <item x="33"/>
        <item x="24"/>
        <item x="22"/>
        <item x="21"/>
        <item x="8"/>
        <item x="18"/>
        <item x="45"/>
        <item x="29"/>
        <item x="14"/>
        <item x="11"/>
        <item x="26"/>
        <item x="1"/>
        <item x="25"/>
        <item x="13"/>
        <item x="30"/>
        <item x="10"/>
        <item x="56"/>
        <item x="28"/>
        <item x="55"/>
        <item t="default"/>
      </items>
    </pivotField>
    <pivotField showAll="0"/>
    <pivotField axis="axisRow" showAll="0">
      <items>
        <item x="27"/>
        <item x="189"/>
        <item x="0"/>
        <item x="1"/>
        <item x="2"/>
        <item x="3"/>
        <item x="4"/>
        <item x="6"/>
        <item x="191" m="1"/>
        <item x="8"/>
        <item x="190" m="1"/>
        <item x="5"/>
        <item x="7"/>
        <item x="9"/>
        <item x="10"/>
        <item x="11"/>
        <item x="12"/>
        <item x="13"/>
        <item x="14"/>
        <item x="15"/>
        <item x="16"/>
        <item x="17"/>
        <item x="18"/>
        <item x="19"/>
        <item x="20"/>
        <item x="21"/>
        <item x="22"/>
        <item x="23"/>
        <item x="24"/>
        <item x="25"/>
        <item x="26"/>
        <item x="28"/>
        <item x="29"/>
        <item x="30"/>
        <item x="31"/>
        <item x="32"/>
        <item x="33"/>
        <item x="34"/>
        <item x="35"/>
        <item x="36"/>
        <item x="37"/>
        <item x="38"/>
        <item x="39"/>
        <item x="192" m="1"/>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16"/>
        <item t="default"/>
      </items>
    </pivotField>
    <pivotField showAll="0"/>
    <pivotField showAll="0"/>
    <pivotField showAll="0"/>
    <pivotField axis="axisRow" showAll="0" dataField="1">
      <items>
        <item x="2"/>
        <item x="0"/>
        <item x="1"/>
        <item x="3"/>
        <item x="4"/>
        <item t="default"/>
      </items>
    </pivotField>
    <pivotField showAll="0"/>
    <pivotField showAll="0" dataField="1"/>
    <pivotField showAll="0"/>
    <pivotField showAll="0"/>
    <pivotField showAll="0"/>
    <pivotField showAll="0"/>
    <pivotField showAll="0"/>
    <pivotField showAll="0"/>
    <pivotField showAll="0"/>
    <pivotField showAll="0"/>
    <pivotField showAll="0" dataField="1"/>
    <pivotField showAll="0" dataField="1"/>
    <pivotField showAll="0" dataField="1"/>
    <pivotField showAll="0" dataField="1"/>
    <pivotField showAll="0" dataField="1"/>
    <pivotField showAll="0" dataField="1"/>
    <pivotField showAll="0"/>
  </pivotFields>
  <rowFields>
    <field x="7"/>
    <field x="9"/>
    <field x="13"/>
  </rowFields>
  <rowItems xmlns="http://schemas.openxmlformats.org/spreadsheetml/2006/main" count="619">
    <i>
      <x/>
    </i>
    <i r="1">
      <x v="165"/>
    </i>
    <i r="2">
      <x v="1"/>
    </i>
    <i t="default" r="1">
      <x v="165"/>
    </i>
    <i t="default">
      <x/>
    </i>
    <i>
      <x v="4"/>
    </i>
    <i r="1">
      <x v="2"/>
    </i>
    <i r="2">
      <x v="1"/>
    </i>
    <i r="2">
      <x v="2"/>
    </i>
    <i r="2">
      <x v="4"/>
    </i>
    <i t="default" r="1">
      <x v="2"/>
    </i>
    <i r="1">
      <x v="15"/>
    </i>
    <i r="2">
      <x v="1"/>
    </i>
    <i r="2">
      <x v="2"/>
    </i>
    <i r="2">
      <x v="4"/>
    </i>
    <i t="default" r="1">
      <x v="15"/>
    </i>
    <i r="1">
      <x v="25"/>
    </i>
    <i r="2">
      <x v="1"/>
    </i>
    <i t="default" r="1">
      <x v="25"/>
    </i>
    <i r="1">
      <x v="50"/>
    </i>
    <i r="2">
      <x v="4"/>
    </i>
    <i t="default" r="1">
      <x v="50"/>
    </i>
    <i r="1">
      <x v="73"/>
    </i>
    <i r="2">
      <x v="1"/>
    </i>
    <i r="2">
      <x v="2"/>
    </i>
    <i t="default" r="1">
      <x v="73"/>
    </i>
    <i r="1">
      <x v="86"/>
    </i>
    <i r="2">
      <x v="1"/>
    </i>
    <i t="default" r="1">
      <x v="86"/>
    </i>
    <i r="1">
      <x v="91"/>
    </i>
    <i r="2">
      <x v="1"/>
    </i>
    <i t="default" r="1">
      <x v="91"/>
    </i>
    <i r="1">
      <x v="98"/>
    </i>
    <i r="2">
      <x v="1"/>
    </i>
    <i r="2">
      <x v="4"/>
    </i>
    <i t="default" r="1">
      <x v="98"/>
    </i>
    <i r="1">
      <x v="100"/>
    </i>
    <i r="2">
      <x v="1"/>
    </i>
    <i t="default" r="1">
      <x v="100"/>
    </i>
    <i r="1">
      <x v="102"/>
    </i>
    <i r="2">
      <x v="1"/>
    </i>
    <i t="default" r="1">
      <x v="102"/>
    </i>
    <i r="1">
      <x v="103"/>
    </i>
    <i r="2">
      <x v="2"/>
    </i>
    <i t="default" r="1">
      <x v="103"/>
    </i>
    <i t="default">
      <x v="4"/>
    </i>
    <i>
      <x v="5"/>
    </i>
    <i r="1">
      <x v="184"/>
    </i>
    <i r="2">
      <x v="1"/>
    </i>
    <i t="default" r="1">
      <x v="184"/>
    </i>
    <i t="default">
      <x v="5"/>
    </i>
    <i>
      <x v="6"/>
    </i>
    <i r="1">
      <x v="152"/>
    </i>
    <i r="2">
      <x v="1"/>
    </i>
    <i t="default" r="1">
      <x v="152"/>
    </i>
    <i r="1">
      <x v="153"/>
    </i>
    <i r="2">
      <x v="1"/>
    </i>
    <i t="default" r="1">
      <x v="153"/>
    </i>
    <i r="1">
      <x v="172"/>
    </i>
    <i r="2">
      <x v="2"/>
    </i>
    <i t="default" r="1">
      <x v="172"/>
    </i>
    <i t="default">
      <x v="6"/>
    </i>
    <i>
      <x v="7"/>
    </i>
    <i r="1">
      <x v="170"/>
    </i>
    <i r="2">
      <x v="1"/>
    </i>
    <i t="default" r="1">
      <x v="170"/>
    </i>
    <i r="1">
      <x v="189"/>
    </i>
    <i r="2">
      <x v="1"/>
    </i>
    <i t="default" r="1">
      <x v="189"/>
    </i>
    <i r="1">
      <x v="190"/>
    </i>
    <i r="2">
      <x v="1"/>
    </i>
    <i t="default" r="1">
      <x v="190"/>
    </i>
    <i t="default">
      <x v="7"/>
    </i>
    <i>
      <x v="8"/>
    </i>
    <i r="1">
      <x v="35"/>
    </i>
    <i r="2">
      <x v="2"/>
    </i>
    <i t="default" r="1">
      <x v="35"/>
    </i>
    <i r="1">
      <x v="89"/>
    </i>
    <i r="2">
      <x v="1"/>
    </i>
    <i t="default" r="1">
      <x v="89"/>
    </i>
    <i t="default">
      <x v="8"/>
    </i>
    <i>
      <x v="9"/>
    </i>
    <i r="1">
      <x v="9"/>
    </i>
    <i r="2">
      <x v="1"/>
    </i>
    <i r="2">
      <x v="2"/>
    </i>
    <i r="2">
      <x v="4"/>
    </i>
    <i t="default" r="1">
      <x v="9"/>
    </i>
    <i r="1">
      <x v="26"/>
    </i>
    <i r="2">
      <x v="2"/>
    </i>
    <i t="default" r="1">
      <x v="26"/>
    </i>
    <i r="1">
      <x v="34"/>
    </i>
    <i r="2">
      <x v="2"/>
    </i>
    <i r="2">
      <x v="4"/>
    </i>
    <i t="default" r="1">
      <x v="34"/>
    </i>
    <i r="1">
      <x v="41"/>
    </i>
    <i r="2">
      <x v="1"/>
    </i>
    <i r="2">
      <x v="2"/>
    </i>
    <i r="2">
      <x v="4"/>
    </i>
    <i t="default" r="1">
      <x v="41"/>
    </i>
    <i r="1">
      <x v="63"/>
    </i>
    <i r="2">
      <x v="2"/>
    </i>
    <i t="default" r="1">
      <x v="63"/>
    </i>
    <i r="1">
      <x v="72"/>
    </i>
    <i r="2">
      <x v="1"/>
    </i>
    <i r="2">
      <x v="2"/>
    </i>
    <i t="default" r="1">
      <x v="72"/>
    </i>
    <i r="1">
      <x v="76"/>
    </i>
    <i r="2">
      <x v="1"/>
    </i>
    <i r="2">
      <x v="2"/>
    </i>
    <i t="default" r="1">
      <x v="76"/>
    </i>
    <i t="default">
      <x v="9"/>
    </i>
    <i>
      <x v="10"/>
    </i>
    <i r="1">
      <x v="5"/>
    </i>
    <i r="2">
      <x v="1"/>
    </i>
    <i r="2">
      <x v="2"/>
    </i>
    <i r="2">
      <x v="4"/>
    </i>
    <i t="default" r="1">
      <x v="5"/>
    </i>
    <i r="1">
      <x v="19"/>
    </i>
    <i r="2">
      <x v="1"/>
    </i>
    <i t="default" r="1">
      <x v="19"/>
    </i>
    <i r="1">
      <x v="27"/>
    </i>
    <i r="2">
      <x v="1"/>
    </i>
    <i t="default" r="1">
      <x v="27"/>
    </i>
    <i r="1">
      <x v="42"/>
    </i>
    <i r="2">
      <x v="1"/>
    </i>
    <i t="default" r="1">
      <x v="42"/>
    </i>
    <i r="1">
      <x v="45"/>
    </i>
    <i r="2">
      <x v="3"/>
    </i>
    <i t="default" r="1">
      <x v="45"/>
    </i>
    <i r="1">
      <x v="58"/>
    </i>
    <i r="2">
      <x v="1"/>
    </i>
    <i t="default" r="1">
      <x v="58"/>
    </i>
    <i r="1">
      <x v="61"/>
    </i>
    <i r="2">
      <x v="1"/>
    </i>
    <i t="default" r="1">
      <x v="61"/>
    </i>
    <i r="1">
      <x v="71"/>
    </i>
    <i r="2">
      <x v="1"/>
    </i>
    <i t="default" r="1">
      <x v="71"/>
    </i>
    <i r="1">
      <x v="87"/>
    </i>
    <i r="2">
      <x v="1"/>
    </i>
    <i r="2">
      <x v="4"/>
    </i>
    <i t="default" r="1">
      <x v="87"/>
    </i>
    <i r="1">
      <x v="94"/>
    </i>
    <i r="2">
      <x v="1"/>
    </i>
    <i t="default" r="1">
      <x v="94"/>
    </i>
    <i t="default">
      <x v="10"/>
    </i>
    <i>
      <x v="15"/>
    </i>
    <i r="1">
      <x v="13"/>
    </i>
    <i r="2">
      <x v="1"/>
    </i>
    <i t="default" r="1">
      <x v="13"/>
    </i>
    <i r="1">
      <x v="17"/>
    </i>
    <i r="2">
      <x v="1"/>
    </i>
    <i t="default" r="1">
      <x v="17"/>
    </i>
    <i r="1">
      <x v="23"/>
    </i>
    <i r="2">
      <x v="1"/>
    </i>
    <i r="2">
      <x v="2"/>
    </i>
    <i t="default" r="1">
      <x v="23"/>
    </i>
    <i r="1">
      <x v="29"/>
    </i>
    <i r="2">
      <x v="1"/>
    </i>
    <i r="2">
      <x v="4"/>
    </i>
    <i t="default" r="1">
      <x v="29"/>
    </i>
    <i r="1">
      <x v="30"/>
    </i>
    <i r="2">
      <x v="1"/>
    </i>
    <i t="default" r="1">
      <x v="30"/>
    </i>
    <i r="1">
      <x v="37"/>
    </i>
    <i r="2">
      <x v="1"/>
    </i>
    <i t="default" r="1">
      <x v="37"/>
    </i>
    <i r="1">
      <x v="38"/>
    </i>
    <i r="2">
      <x v="1"/>
    </i>
    <i t="default" r="1">
      <x v="38"/>
    </i>
    <i r="1">
      <x v="46"/>
    </i>
    <i r="2">
      <x v="1"/>
    </i>
    <i t="default" r="1">
      <x v="46"/>
    </i>
    <i r="1">
      <x v="53"/>
    </i>
    <i r="2">
      <x v="1"/>
    </i>
    <i t="default" r="1">
      <x v="53"/>
    </i>
    <i r="1">
      <x v="55"/>
    </i>
    <i r="2">
      <x v="1"/>
    </i>
    <i t="default" r="1">
      <x v="55"/>
    </i>
    <i r="1">
      <x v="56"/>
    </i>
    <i r="2">
      <x v="1"/>
    </i>
    <i t="default" r="1">
      <x v="56"/>
    </i>
    <i r="1">
      <x v="64"/>
    </i>
    <i r="2">
      <x v="1"/>
    </i>
    <i t="default" r="1">
      <x v="64"/>
    </i>
    <i r="1">
      <x v="66"/>
    </i>
    <i r="2">
      <x v="1"/>
    </i>
    <i t="default" r="1">
      <x v="66"/>
    </i>
    <i r="1">
      <x v="67"/>
    </i>
    <i r="2">
      <x v="1"/>
    </i>
    <i t="default" r="1">
      <x v="67"/>
    </i>
    <i r="1">
      <x v="68"/>
    </i>
    <i r="2">
      <x v="1"/>
    </i>
    <i t="default" r="1">
      <x v="68"/>
    </i>
    <i r="1">
      <x v="70"/>
    </i>
    <i r="2">
      <x v="1"/>
    </i>
    <i r="2">
      <x v="4"/>
    </i>
    <i t="default" r="1">
      <x v="70"/>
    </i>
    <i r="1">
      <x v="78"/>
    </i>
    <i r="2">
      <x v="1"/>
    </i>
    <i t="default" r="1">
      <x v="78"/>
    </i>
    <i r="1">
      <x v="79"/>
    </i>
    <i r="2">
      <x v="1"/>
    </i>
    <i t="default" r="1">
      <x v="79"/>
    </i>
    <i r="1">
      <x v="81"/>
    </i>
    <i r="2">
      <x v="1"/>
    </i>
    <i t="default" r="1">
      <x v="81"/>
    </i>
    <i r="1">
      <x v="82"/>
    </i>
    <i r="2">
      <x v="1"/>
    </i>
    <i t="default" r="1">
      <x v="82"/>
    </i>
    <i r="1">
      <x v="85"/>
    </i>
    <i r="2">
      <x v="1"/>
    </i>
    <i t="default" r="1">
      <x v="85"/>
    </i>
    <i r="1">
      <x v="93"/>
    </i>
    <i r="2">
      <x v="1"/>
    </i>
    <i t="default" r="1">
      <x v="93"/>
    </i>
    <i r="1">
      <x v="96"/>
    </i>
    <i r="2">
      <x v="1"/>
    </i>
    <i t="default" r="1">
      <x v="96"/>
    </i>
    <i t="default">
      <x v="15"/>
    </i>
    <i>
      <x v="16"/>
    </i>
    <i r="1">
      <x v="4"/>
    </i>
    <i r="2">
      <x v="1"/>
    </i>
    <i r="2">
      <x v="2"/>
    </i>
    <i t="default" r="1">
      <x v="4"/>
    </i>
    <i r="1">
      <x v="14"/>
    </i>
    <i r="2">
      <x v="2"/>
    </i>
    <i r="2">
      <x v="4"/>
    </i>
    <i t="default" r="1">
      <x v="14"/>
    </i>
    <i r="1">
      <x v="18"/>
    </i>
    <i r="2">
      <x v="1"/>
    </i>
    <i r="2">
      <x v="2"/>
    </i>
    <i t="default" r="1">
      <x v="18"/>
    </i>
    <i r="1">
      <x v="31"/>
    </i>
    <i r="2">
      <x v="1"/>
    </i>
    <i r="2">
      <x v="2"/>
    </i>
    <i t="default" r="1">
      <x v="31"/>
    </i>
    <i r="1">
      <x v="33"/>
    </i>
    <i r="2">
      <x v="1"/>
    </i>
    <i t="default" r="1">
      <x v="33"/>
    </i>
    <i r="1">
      <x v="44"/>
    </i>
    <i r="2">
      <x v="1"/>
    </i>
    <i r="2">
      <x v="2"/>
    </i>
    <i r="2">
      <x v="4"/>
    </i>
    <i t="default" r="1">
      <x v="44"/>
    </i>
    <i r="1">
      <x v="54"/>
    </i>
    <i r="2">
      <x v="2"/>
    </i>
    <i t="default" r="1">
      <x v="54"/>
    </i>
    <i r="1">
      <x v="60"/>
    </i>
    <i r="2">
      <x v="2"/>
    </i>
    <i t="default" r="1">
      <x v="60"/>
    </i>
    <i r="1">
      <x v="65"/>
    </i>
    <i r="2">
      <x v="1"/>
    </i>
    <i t="default" r="1">
      <x v="65"/>
    </i>
    <i r="1">
      <x v="69"/>
    </i>
    <i r="2">
      <x v="2"/>
    </i>
    <i r="2">
      <x v="4"/>
    </i>
    <i t="default" r="1">
      <x v="69"/>
    </i>
    <i r="1">
      <x v="74"/>
    </i>
    <i r="2">
      <x v="1"/>
    </i>
    <i r="2">
      <x v="4"/>
    </i>
    <i t="default" r="1">
      <x v="74"/>
    </i>
    <i r="1">
      <x v="101"/>
    </i>
    <i r="2">
      <x v="1"/>
    </i>
    <i r="2">
      <x v="2"/>
    </i>
    <i t="default" r="1">
      <x v="101"/>
    </i>
    <i t="default">
      <x v="16"/>
    </i>
    <i>
      <x v="18"/>
    </i>
    <i r="1">
      <x v="140"/>
    </i>
    <i r="2">
      <x v="1"/>
    </i>
    <i t="default" r="1">
      <x v="140"/>
    </i>
    <i r="1">
      <x v="141"/>
    </i>
    <i r="2">
      <x v="1"/>
    </i>
    <i t="default" r="1">
      <x v="141"/>
    </i>
    <i r="1">
      <x v="158"/>
    </i>
    <i r="2">
      <x v="1"/>
    </i>
    <i t="default" r="1">
      <x v="158"/>
    </i>
    <i r="1">
      <x v="175"/>
    </i>
    <i r="2">
      <x v="1"/>
    </i>
    <i t="default" r="1">
      <x v="175"/>
    </i>
    <i t="default">
      <x v="18"/>
    </i>
    <i>
      <x v="20"/>
    </i>
    <i r="1">
      <x v="138"/>
    </i>
    <i r="2">
      <x v="1"/>
    </i>
    <i t="default" r="1">
      <x v="138"/>
    </i>
    <i r="1">
      <x v="139"/>
    </i>
    <i r="2">
      <x v="1"/>
    </i>
    <i t="default" r="1">
      <x v="139"/>
    </i>
    <i t="default">
      <x v="20"/>
    </i>
    <i>
      <x v="21"/>
    </i>
    <i r="1">
      <x v="134"/>
    </i>
    <i r="2">
      <x v="1"/>
    </i>
    <i t="default" r="1">
      <x v="134"/>
    </i>
    <i r="1">
      <x v="135"/>
    </i>
    <i r="2">
      <x v="1"/>
    </i>
    <i t="default" r="1">
      <x v="135"/>
    </i>
    <i r="1">
      <x v="136"/>
    </i>
    <i r="2">
      <x v="1"/>
    </i>
    <i t="default" r="1">
      <x v="136"/>
    </i>
    <i r="1">
      <x v="137"/>
    </i>
    <i r="2">
      <x v="1"/>
    </i>
    <i t="default" r="1">
      <x v="137"/>
    </i>
    <i r="1">
      <x v="177"/>
    </i>
    <i r="2">
      <x v="1"/>
    </i>
    <i t="default" r="1">
      <x v="177"/>
    </i>
    <i r="1">
      <x v="178"/>
    </i>
    <i r="2">
      <x v="1"/>
    </i>
    <i t="default" r="1">
      <x v="178"/>
    </i>
    <i r="1">
      <x v="179"/>
    </i>
    <i r="2">
      <x v="1"/>
    </i>
    <i t="default" r="1">
      <x v="179"/>
    </i>
    <i r="1">
      <x v="180"/>
    </i>
    <i r="2">
      <x v="1"/>
    </i>
    <i t="default" r="1">
      <x v="180"/>
    </i>
    <i r="1">
      <x v="181"/>
    </i>
    <i r="2">
      <x v="1"/>
    </i>
    <i t="default" r="1">
      <x v="181"/>
    </i>
    <i t="default">
      <x v="21"/>
    </i>
    <i>
      <x v="22"/>
    </i>
    <i r="1">
      <x v="131"/>
    </i>
    <i r="2">
      <x v="1"/>
    </i>
    <i t="default" r="1">
      <x v="131"/>
    </i>
    <i r="1">
      <x v="132"/>
    </i>
    <i r="2">
      <x v="1"/>
    </i>
    <i t="default" r="1">
      <x v="132"/>
    </i>
    <i r="1">
      <x v="133"/>
    </i>
    <i r="2">
      <x v="1"/>
    </i>
    <i t="default" r="1">
      <x v="133"/>
    </i>
    <i r="1">
      <x v="176"/>
    </i>
    <i r="2">
      <x v="1"/>
    </i>
    <i t="default" r="1">
      <x v="176"/>
    </i>
    <i t="default">
      <x v="22"/>
    </i>
    <i>
      <x v="23"/>
    </i>
    <i r="1">
      <x v="142"/>
    </i>
    <i r="2">
      <x v="1"/>
    </i>
    <i t="default" r="1">
      <x v="142"/>
    </i>
    <i r="1">
      <x v="143"/>
    </i>
    <i r="2">
      <x v="1"/>
    </i>
    <i t="default" r="1">
      <x v="143"/>
    </i>
    <i r="1">
      <x v="174"/>
    </i>
    <i r="2">
      <x v="1"/>
    </i>
    <i t="default" r="1">
      <x v="174"/>
    </i>
    <i r="1">
      <x v="182"/>
    </i>
    <i r="2">
      <x v="1"/>
    </i>
    <i t="default" r="1">
      <x v="182"/>
    </i>
    <i t="default">
      <x v="23"/>
    </i>
    <i>
      <x v="24"/>
    </i>
    <i r="1">
      <x v="144"/>
    </i>
    <i r="2">
      <x v="1"/>
    </i>
    <i t="default" r="1">
      <x v="144"/>
    </i>
    <i r="1">
      <x v="145"/>
    </i>
    <i r="2">
      <x v="1"/>
    </i>
    <i t="default" r="1">
      <x v="145"/>
    </i>
    <i r="1">
      <x v="168"/>
    </i>
    <i r="2">
      <x v="1"/>
    </i>
    <i t="default" r="1">
      <x v="168"/>
    </i>
    <i t="default">
      <x v="24"/>
    </i>
    <i>
      <x v="25"/>
    </i>
    <i r="1">
      <x v="28"/>
    </i>
    <i r="2">
      <x v="1"/>
    </i>
    <i r="2">
      <x v="4"/>
    </i>
    <i t="default" r="1">
      <x v="28"/>
    </i>
    <i r="1">
      <x v="49"/>
    </i>
    <i r="2">
      <x v="1"/>
    </i>
    <i r="2">
      <x v="4"/>
    </i>
    <i t="default" r="1">
      <x v="49"/>
    </i>
    <i r="1">
      <x v="84"/>
    </i>
    <i r="2">
      <x v="4"/>
    </i>
    <i t="default" r="1">
      <x v="84"/>
    </i>
    <i r="1">
      <x v="92"/>
    </i>
    <i r="2">
      <x v="1"/>
    </i>
    <i t="default" r="1">
      <x v="92"/>
    </i>
    <i r="1">
      <x v="99"/>
    </i>
    <i r="2">
      <x v="1"/>
    </i>
    <i t="default" r="1">
      <x v="99"/>
    </i>
    <i t="default">
      <x v="25"/>
    </i>
    <i>
      <x v="26"/>
    </i>
    <i r="1">
      <x v="35"/>
    </i>
    <i r="2">
      <x v="1"/>
    </i>
    <i r="2">
      <x v="2"/>
    </i>
    <i t="default" r="1">
      <x v="35"/>
    </i>
    <i t="default">
      <x v="26"/>
    </i>
    <i>
      <x v="27"/>
    </i>
    <i r="1">
      <x v="6"/>
    </i>
    <i r="2">
      <x v="1"/>
    </i>
    <i r="2">
      <x v="2"/>
    </i>
    <i r="2">
      <x v="4"/>
    </i>
    <i t="default" r="1">
      <x v="6"/>
    </i>
    <i r="1">
      <x v="11"/>
    </i>
    <i r="2">
      <x v="2"/>
    </i>
    <i t="default" r="1">
      <x v="11"/>
    </i>
    <i r="1">
      <x v="21"/>
    </i>
    <i r="2">
      <x v="2"/>
    </i>
    <i t="default" r="1">
      <x v="21"/>
    </i>
    <i r="1">
      <x v="48"/>
    </i>
    <i r="2">
      <x v="2"/>
    </i>
    <i t="default" r="1">
      <x v="48"/>
    </i>
    <i r="1">
      <x v="57"/>
    </i>
    <i r="2">
      <x v="2"/>
    </i>
    <i t="default" r="1">
      <x v="57"/>
    </i>
    <i t="default">
      <x v="27"/>
    </i>
    <i>
      <x v="28"/>
    </i>
    <i r="1">
      <x v="7"/>
    </i>
    <i r="2">
      <x v="1"/>
    </i>
    <i r="2">
      <x v="4"/>
    </i>
    <i t="default" r="1">
      <x v="7"/>
    </i>
    <i r="1">
      <x v="12"/>
    </i>
    <i r="2">
      <x v="1"/>
    </i>
    <i t="default" r="1">
      <x v="12"/>
    </i>
    <i r="1">
      <x v="16"/>
    </i>
    <i r="2">
      <x v="1"/>
    </i>
    <i r="2">
      <x v="4"/>
    </i>
    <i t="default" r="1">
      <x v="16"/>
    </i>
    <i r="1">
      <x v="22"/>
    </i>
    <i r="2">
      <x v="1"/>
    </i>
    <i r="2">
      <x v="2"/>
    </i>
    <i t="default" r="1">
      <x v="22"/>
    </i>
    <i r="1">
      <x v="24"/>
    </i>
    <i r="2">
      <x v="1"/>
    </i>
    <i r="2">
      <x v="2"/>
    </i>
    <i t="default" r="1">
      <x v="24"/>
    </i>
    <i r="1">
      <x v="51"/>
    </i>
    <i r="2">
      <x v="1"/>
    </i>
    <i t="default" r="1">
      <x v="51"/>
    </i>
    <i r="1">
      <x v="59"/>
    </i>
    <i r="2">
      <x v="1"/>
    </i>
    <i t="default" r="1">
      <x v="59"/>
    </i>
    <i r="1">
      <x v="62"/>
    </i>
    <i r="2">
      <x v="1"/>
    </i>
    <i t="default" r="1">
      <x v="62"/>
    </i>
    <i r="1">
      <x v="63"/>
    </i>
    <i r="2">
      <x v="1"/>
    </i>
    <i t="default" r="1">
      <x v="63"/>
    </i>
    <i r="1">
      <x v="95"/>
    </i>
    <i r="2">
      <x v="1"/>
    </i>
    <i t="default" r="1">
      <x v="95"/>
    </i>
    <i t="default">
      <x v="28"/>
    </i>
    <i>
      <x v="29"/>
    </i>
    <i r="1">
      <x v="173"/>
    </i>
    <i r="2">
      <x v="1"/>
    </i>
    <i t="default" r="1">
      <x v="173"/>
    </i>
    <i t="default">
      <x v="29"/>
    </i>
    <i>
      <x v="30"/>
    </i>
    <i r="1">
      <x v="156"/>
    </i>
    <i r="2">
      <x v="1"/>
    </i>
    <i t="default" r="1">
      <x v="156"/>
    </i>
    <i r="1">
      <x v="157"/>
    </i>
    <i r="2">
      <x v="1"/>
    </i>
    <i t="default" r="1">
      <x v="157"/>
    </i>
    <i r="1">
      <x v="167"/>
    </i>
    <i r="2">
      <x v="1"/>
    </i>
    <i t="default" r="1">
      <x v="167"/>
    </i>
    <i t="default">
      <x v="30"/>
    </i>
    <i>
      <x v="31"/>
    </i>
    <i r="1">
      <x v="159"/>
    </i>
    <i r="2">
      <x v="1"/>
    </i>
    <i t="default" r="1">
      <x v="159"/>
    </i>
    <i r="1">
      <x v="160"/>
    </i>
    <i r="2">
      <x v="1"/>
    </i>
    <i t="default" r="1">
      <x v="160"/>
    </i>
    <i r="1">
      <x v="161"/>
    </i>
    <i r="2">
      <x v="1"/>
    </i>
    <i t="default" r="1">
      <x v="161"/>
    </i>
    <i r="1">
      <x v="162"/>
    </i>
    <i r="2">
      <x v="1"/>
    </i>
    <i t="default" r="1">
      <x v="162"/>
    </i>
    <i r="1">
      <x v="163"/>
    </i>
    <i r="2">
      <x v="1"/>
    </i>
    <i t="default" r="1">
      <x v="163"/>
    </i>
    <i t="default">
      <x v="31"/>
    </i>
    <i>
      <x v="32"/>
    </i>
    <i r="1">
      <x v="146"/>
    </i>
    <i r="2">
      <x v="1"/>
    </i>
    <i t="default" r="1">
      <x v="146"/>
    </i>
    <i r="1">
      <x v="147"/>
    </i>
    <i r="2">
      <x v="1"/>
    </i>
    <i t="default" r="1">
      <x v="147"/>
    </i>
    <i r="1">
      <x v="148"/>
    </i>
    <i r="2">
      <x v="2"/>
    </i>
    <i t="default" r="1">
      <x v="148"/>
    </i>
    <i r="1">
      <x v="149"/>
    </i>
    <i r="2">
      <x v="1"/>
    </i>
    <i t="default" r="1">
      <x v="149"/>
    </i>
    <i r="1">
      <x v="150"/>
    </i>
    <i r="2">
      <x v="1"/>
    </i>
    <i t="default" r="1">
      <x v="150"/>
    </i>
    <i r="1">
      <x v="151"/>
    </i>
    <i r="2">
      <x v="2"/>
    </i>
    <i t="default" r="1">
      <x v="151"/>
    </i>
    <i r="1">
      <x v="169"/>
    </i>
    <i r="2">
      <x v="1"/>
    </i>
    <i t="default" r="1">
      <x v="169"/>
    </i>
    <i r="1">
      <x v="183"/>
    </i>
    <i r="2">
      <x v="1"/>
    </i>
    <i t="default" r="1">
      <x v="183"/>
    </i>
    <i r="1">
      <x v="185"/>
    </i>
    <i r="2">
      <x v="1"/>
    </i>
    <i t="default" r="1">
      <x v="185"/>
    </i>
    <i r="1">
      <x v="186"/>
    </i>
    <i r="2">
      <x v="1"/>
    </i>
    <i t="default" r="1">
      <x v="186"/>
    </i>
    <i t="default">
      <x v="32"/>
    </i>
    <i>
      <x v="33"/>
    </i>
    <i r="1">
      <x v="171"/>
    </i>
    <i r="2">
      <x v="1"/>
    </i>
    <i t="default" r="1">
      <x v="171"/>
    </i>
    <i t="default">
      <x v="33"/>
    </i>
    <i>
      <x v="34"/>
    </i>
    <i r="1">
      <x v="166"/>
    </i>
    <i r="2">
      <x v="1"/>
    </i>
    <i t="default" r="1">
      <x v="166"/>
    </i>
    <i t="default">
      <x v="34"/>
    </i>
    <i>
      <x v="35"/>
    </i>
    <i r="1">
      <x v="36"/>
    </i>
    <i r="2">
      <x v="1"/>
    </i>
    <i t="default" r="1">
      <x v="36"/>
    </i>
    <i r="1">
      <x v="90"/>
    </i>
    <i r="2">
      <x v="1"/>
    </i>
    <i t="default" r="1">
      <x v="90"/>
    </i>
    <i t="default">
      <x v="35"/>
    </i>
    <i>
      <x v="36"/>
    </i>
    <i r="1">
      <x v="164"/>
    </i>
    <i r="2">
      <x v="1"/>
    </i>
    <i t="default" r="1">
      <x v="164"/>
    </i>
    <i t="default">
      <x v="36"/>
    </i>
    <i>
      <x v="42"/>
    </i>
    <i r="1">
      <x v="20"/>
    </i>
    <i r="2">
      <x v="1"/>
    </i>
    <i t="default" r="1">
      <x v="20"/>
    </i>
    <i r="1">
      <x v="39"/>
    </i>
    <i r="2">
      <x v="1"/>
    </i>
    <i r="2">
      <x v="2"/>
    </i>
    <i t="default" r="1">
      <x v="39"/>
    </i>
    <i r="1">
      <x v="80"/>
    </i>
    <i r="2">
      <x v="1"/>
    </i>
    <i r="2">
      <x v="3"/>
    </i>
    <i t="default" r="1">
      <x v="80"/>
    </i>
    <i t="default">
      <x v="42"/>
    </i>
    <i>
      <x v="44"/>
    </i>
    <i r="1">
      <x v="154"/>
    </i>
    <i r="2">
      <x v="1"/>
    </i>
    <i t="default" r="1">
      <x v="154"/>
    </i>
    <i r="1">
      <x v="155"/>
    </i>
    <i r="2">
      <x v="1"/>
    </i>
    <i t="default" r="1">
      <x v="155"/>
    </i>
    <i r="1">
      <x v="187"/>
    </i>
    <i r="2">
      <x v="1"/>
    </i>
    <i t="default" r="1">
      <x v="187"/>
    </i>
    <i r="1">
      <x v="188"/>
    </i>
    <i r="2">
      <x v="1"/>
    </i>
    <i t="default" r="1">
      <x v="188"/>
    </i>
    <i r="1">
      <x v="191"/>
    </i>
    <i r="2">
      <x v="1"/>
    </i>
    <i t="default" r="1">
      <x v="191"/>
    </i>
    <i t="default">
      <x v="44"/>
    </i>
    <i>
      <x v="46"/>
    </i>
    <i r="1">
      <x v="39"/>
    </i>
    <i r="2">
      <x v="1"/>
    </i>
    <i t="default" r="1">
      <x v="39"/>
    </i>
    <i t="default">
      <x v="46"/>
    </i>
    <i>
      <x v="47"/>
    </i>
    <i r="1">
      <x v="35"/>
    </i>
    <i r="2">
      <x v="1"/>
    </i>
    <i r="2">
      <x v="2"/>
    </i>
    <i t="default" r="1">
      <x v="35"/>
    </i>
    <i t="default">
      <x v="47"/>
    </i>
    <i>
      <x v="49"/>
    </i>
    <i r="1">
      <x v="3"/>
    </i>
    <i r="2">
      <x v="1"/>
    </i>
    <i r="2">
      <x v="2"/>
    </i>
    <i r="2">
      <x v="4"/>
    </i>
    <i t="default" r="1">
      <x v="3"/>
    </i>
    <i r="1">
      <x v="32"/>
    </i>
    <i r="2">
      <x v="1"/>
    </i>
    <i r="2">
      <x v="4"/>
    </i>
    <i t="default" r="1">
      <x v="32"/>
    </i>
    <i r="1">
      <x v="40"/>
    </i>
    <i r="2">
      <x v="1"/>
    </i>
    <i t="default" r="1">
      <x v="40"/>
    </i>
    <i r="1">
      <x v="47"/>
    </i>
    <i r="2">
      <x v="1"/>
    </i>
    <i t="default" r="1">
      <x v="47"/>
    </i>
    <i r="1">
      <x v="50"/>
    </i>
    <i r="2">
      <x v="1"/>
    </i>
    <i r="2">
      <x v="4"/>
    </i>
    <i t="default" r="1">
      <x v="50"/>
    </i>
    <i r="1">
      <x v="52"/>
    </i>
    <i r="2">
      <x v="1"/>
    </i>
    <i r="2">
      <x v="4"/>
    </i>
    <i t="default" r="1">
      <x v="52"/>
    </i>
    <i r="1">
      <x v="75"/>
    </i>
    <i r="2">
      <x v="2"/>
    </i>
    <i t="default" r="1">
      <x v="75"/>
    </i>
    <i r="1">
      <x v="77"/>
    </i>
    <i r="2">
      <x v="1"/>
    </i>
    <i r="2">
      <x v="4"/>
    </i>
    <i t="default" r="1">
      <x v="77"/>
    </i>
    <i r="1">
      <x v="83"/>
    </i>
    <i r="2">
      <x v="1"/>
    </i>
    <i t="default" r="1">
      <x v="83"/>
    </i>
    <i r="1">
      <x v="88"/>
    </i>
    <i r="2">
      <x v="1"/>
    </i>
    <i t="default" r="1">
      <x v="88"/>
    </i>
    <i r="1">
      <x v="97"/>
    </i>
    <i r="2">
      <x v="4"/>
    </i>
    <i t="default" r="1">
      <x v="97"/>
    </i>
    <i t="default">
      <x v="49"/>
    </i>
    <i>
      <x v="51"/>
    </i>
    <i r="1">
      <x v="39"/>
    </i>
    <i r="2">
      <x v="1"/>
    </i>
    <i r="2">
      <x v="2"/>
    </i>
    <i t="default" r="1">
      <x v="39"/>
    </i>
    <i t="default">
      <x v="51"/>
    </i>
    <i>
      <x v="53"/>
    </i>
    <i r="1">
      <x/>
    </i>
    <i r="2">
      <x/>
    </i>
    <i t="default" r="1">
      <x/>
    </i>
    <i t="default">
      <x v="53"/>
    </i>
    <i t="grand">
      <x/>
    </i>
  </rowItems>
  <colFields>
    <field x="-2"/>
  </colFields>
  <colItems xmlns="http://schemas.openxmlformats.org/spreadsheetml/2006/main" count="8">
    <i>
      <x/>
    </i>
    <i i="1">
      <x v="1"/>
    </i>
    <i i="2">
      <x v="2"/>
    </i>
    <i i="3">
      <x v="3"/>
    </i>
    <i i="4">
      <x v="4"/>
    </i>
    <i i="5">
      <x v="5"/>
    </i>
    <i i="6">
      <x v="6"/>
    </i>
    <i i="7">
      <x v="7"/>
    </i>
  </colItems>
  <dataFields count="8">
    <dataField name="Count of CONDITION RANK" fld="13" subtotal="count" baseField="0" baseItem="0" numFmtId="0"/>
    <dataField name="Average of Estimated Remaining Useful Design Life (YEARS)" fld="15" subtotal="average" baseField="9" baseItem="0" numFmtId="0"/>
    <dataField name="Sum of Year 1 - 2018/19" fld="24" baseField="9" baseItem="0" numFmtId="0"/>
    <dataField name="Sum of Year 2 - 2019/20" fld="25" baseField="9" baseItem="0" numFmtId="0"/>
    <dataField name="Sum of Year 3 - 2020/21" fld="26" baseField="9" baseItem="0" numFmtId="0"/>
    <dataField name="Sum of Year 4 - 2021/22" fld="27" baseField="9" baseItem="0" numFmtId="0"/>
    <dataField name="Sum of Year 5 - 2022/23" fld="28" baseField="9" baseItem="0" numFmtId="0"/>
    <dataField name="Sum of Total" fld="29" baseField="9" baseItem="0" numFmtId="0"/>
  </dataFields>
  <formats xmlns="http://schemas.openxmlformats.org/spreadsheetml/2006/main" count="588">
    <format dxfId="1780">
      <pivotArea field="9" type="button" dataOnly="0" labelOnly="1" outline="0" axis="axisRow" fieldPosition="1"/>
    </format>
    <format dxfId="1779">
      <pivotArea dataOnly="0" labelOnly="1" outline="0" fieldPosition="0">
        <references count="1">
          <reference field="4294967294" count="7">
            <x v="1"/>
            <x v="2"/>
            <x v="3"/>
            <x v="4"/>
            <x v="5"/>
            <x v="6"/>
            <x v="7"/>
          </reference>
        </references>
      </pivotArea>
    </format>
    <format dxfId="1778">
      <pivotArea dataOnly="0" labelOnly="1" fieldPosition="0">
        <references count="1">
          <reference field="9" count="1">
            <x v="104"/>
          </reference>
        </references>
      </pivotArea>
    </format>
    <format dxfId="1777">
      <pivotArea dataOnly="0" labelOnly="1" fieldPosition="0">
        <references count="2">
          <reference field="9" count="1" selected="0">
            <x v="104"/>
          </reference>
          <reference field="13" count="2">
            <x v="1"/>
            <x v="2"/>
          </reference>
        </references>
      </pivotArea>
    </format>
    <format dxfId="1776">
      <pivotArea dataOnly="0" labelOnly="1" fieldPosition="0">
        <references count="1">
          <reference field="9" count="1" defaultSubtotal="1">
            <x v="104"/>
          </reference>
        </references>
      </pivotArea>
    </format>
    <format dxfId="1775">
      <pivotArea dataOnly="0" labelOnly="1" fieldPosition="0">
        <references count="1">
          <reference field="9" count="1">
            <x v="105"/>
          </reference>
        </references>
      </pivotArea>
    </format>
    <format dxfId="1774">
      <pivotArea dataOnly="0" labelOnly="1" fieldPosition="0">
        <references count="1">
          <reference field="9" count="1" defaultSubtotal="1">
            <x v="105"/>
          </reference>
        </references>
      </pivotArea>
    </format>
    <format dxfId="1773">
      <pivotArea dataOnly="0" labelOnly="1" fieldPosition="0">
        <references count="2">
          <reference field="9" count="1" selected="0">
            <x v="105"/>
          </reference>
          <reference field="13" count="1">
            <x v="2"/>
          </reference>
        </references>
      </pivotArea>
    </format>
    <format dxfId="1772">
      <pivotArea dataOnly="0" labelOnly="1" fieldPosition="0">
        <references count="1">
          <reference field="9" count="1">
            <x v="106"/>
          </reference>
        </references>
      </pivotArea>
    </format>
    <format dxfId="1771">
      <pivotArea dataOnly="0" labelOnly="1" fieldPosition="0">
        <references count="1">
          <reference field="9" count="1" defaultSubtotal="1">
            <x v="106"/>
          </reference>
        </references>
      </pivotArea>
    </format>
    <format dxfId="1770">
      <pivotArea dataOnly="0" labelOnly="1" fieldPosition="0">
        <references count="2">
          <reference field="9" count="1" selected="0">
            <x v="106"/>
          </reference>
          <reference field="13" count="1">
            <x v="2"/>
          </reference>
        </references>
      </pivotArea>
    </format>
    <format dxfId="1769">
      <pivotArea dataOnly="0" labelOnly="1" fieldPosition="0">
        <references count="1">
          <reference field="9" count="1">
            <x v="107"/>
          </reference>
        </references>
      </pivotArea>
    </format>
    <format dxfId="1768">
      <pivotArea dataOnly="0" labelOnly="1" fieldPosition="0">
        <references count="1">
          <reference field="9" count="1" defaultSubtotal="1">
            <x v="107"/>
          </reference>
        </references>
      </pivotArea>
    </format>
    <format dxfId="1767">
      <pivotArea dataOnly="0" labelOnly="1" fieldPosition="0">
        <references count="2">
          <reference field="9" count="1" selected="0">
            <x v="107"/>
          </reference>
          <reference field="13" count="1">
            <x v="1"/>
          </reference>
        </references>
      </pivotArea>
    </format>
    <format dxfId="1766">
      <pivotArea dataOnly="0" labelOnly="1" fieldPosition="0">
        <references count="1">
          <reference field="9" count="1">
            <x v="108"/>
          </reference>
        </references>
      </pivotArea>
    </format>
    <format dxfId="1765">
      <pivotArea dataOnly="0" labelOnly="1" fieldPosition="0">
        <references count="1">
          <reference field="9" count="1" defaultSubtotal="1">
            <x v="108"/>
          </reference>
        </references>
      </pivotArea>
    </format>
    <format dxfId="1764">
      <pivotArea dataOnly="0" labelOnly="1" fieldPosition="0">
        <references count="2">
          <reference field="9" count="1" selected="0">
            <x v="108"/>
          </reference>
          <reference field="13" count="1">
            <x v="1"/>
          </reference>
        </references>
      </pivotArea>
    </format>
    <format dxfId="1763">
      <pivotArea dataOnly="0" labelOnly="1" fieldPosition="0">
        <references count="1">
          <reference field="9" count="1">
            <x v="109"/>
          </reference>
        </references>
      </pivotArea>
    </format>
    <format dxfId="1762">
      <pivotArea dataOnly="0" labelOnly="1" fieldPosition="0">
        <references count="1">
          <reference field="9" count="1" defaultSubtotal="1">
            <x v="109"/>
          </reference>
        </references>
      </pivotArea>
    </format>
    <format dxfId="1761">
      <pivotArea dataOnly="0" labelOnly="1" fieldPosition="0">
        <references count="2">
          <reference field="9" count="1" selected="0">
            <x v="109"/>
          </reference>
          <reference field="13" count="1">
            <x v="1"/>
          </reference>
        </references>
      </pivotArea>
    </format>
    <format dxfId="1760">
      <pivotArea dataOnly="0" labelOnly="1" fieldPosition="0">
        <references count="1">
          <reference field="9" count="1">
            <x v="114"/>
          </reference>
        </references>
      </pivotArea>
    </format>
    <format dxfId="1759">
      <pivotArea dataOnly="0" labelOnly="1" fieldPosition="0">
        <references count="1">
          <reference field="9" count="1" defaultSubtotal="1">
            <x v="114"/>
          </reference>
        </references>
      </pivotArea>
    </format>
    <format dxfId="1758">
      <pivotArea dataOnly="0" labelOnly="1" fieldPosition="0">
        <references count="2">
          <reference field="9" count="1" selected="0">
            <x v="114"/>
          </reference>
          <reference field="13" count="2">
            <x v="1"/>
            <x v="2"/>
          </reference>
        </references>
      </pivotArea>
    </format>
    <format dxfId="1757">
      <pivotArea dataOnly="0" labelOnly="1" fieldPosition="0">
        <references count="1">
          <reference field="9" count="1">
            <x v="115"/>
          </reference>
        </references>
      </pivotArea>
    </format>
    <format dxfId="1756">
      <pivotArea dataOnly="0" labelOnly="1" fieldPosition="0">
        <references count="1">
          <reference field="9" count="1" defaultSubtotal="1">
            <x v="115"/>
          </reference>
        </references>
      </pivotArea>
    </format>
    <format dxfId="1755">
      <pivotArea dataOnly="0" labelOnly="1" fieldPosition="0">
        <references count="2">
          <reference field="9" count="1" selected="0">
            <x v="115"/>
          </reference>
          <reference field="13" count="2">
            <x v="1"/>
            <x v="2"/>
          </reference>
        </references>
      </pivotArea>
    </format>
    <format dxfId="1754">
      <pivotArea dataOnly="0" labelOnly="1" fieldPosition="0">
        <references count="1">
          <reference field="9" count="1">
            <x v="52"/>
          </reference>
        </references>
      </pivotArea>
    </format>
    <format dxfId="1753">
      <pivotArea dataOnly="0" labelOnly="1" fieldPosition="0">
        <references count="1">
          <reference field="9" count="1" defaultSubtotal="1">
            <x v="52"/>
          </reference>
        </references>
      </pivotArea>
    </format>
    <format dxfId="1752">
      <pivotArea dataOnly="0" labelOnly="1" fieldPosition="0">
        <references count="2">
          <reference field="9" count="1" selected="0">
            <x v="52"/>
          </reference>
          <reference field="13" count="1">
            <x v="1"/>
          </reference>
        </references>
      </pivotArea>
    </format>
    <format dxfId="1751">
      <pivotArea dataOnly="0" labelOnly="1" fieldPosition="0">
        <references count="1">
          <reference field="9" count="1">
            <x v="74"/>
          </reference>
        </references>
      </pivotArea>
    </format>
    <format dxfId="1750">
      <pivotArea dataOnly="0" labelOnly="1" fieldPosition="0">
        <references count="1">
          <reference field="9" count="1" defaultSubtotal="1">
            <x v="74"/>
          </reference>
        </references>
      </pivotArea>
    </format>
    <format dxfId="1749">
      <pivotArea dataOnly="0" labelOnly="1" fieldPosition="0">
        <references count="2">
          <reference field="9" count="1" selected="0">
            <x v="74"/>
          </reference>
          <reference field="13" count="1">
            <x v="1"/>
          </reference>
        </references>
      </pivotArea>
    </format>
    <format dxfId="1748">
      <pivotArea dataOnly="0" labelOnly="1" fieldPosition="0">
        <references count="2">
          <reference field="9" count="1" selected="0">
            <x v="52"/>
          </reference>
          <reference field="13" count="1">
            <x v="2"/>
          </reference>
        </references>
      </pivotArea>
    </format>
    <format dxfId="1747">
      <pivotArea dataOnly="0" labelOnly="1" fieldPosition="0">
        <references count="1">
          <reference field="9" count="1">
            <x v="110"/>
          </reference>
        </references>
      </pivotArea>
    </format>
    <format dxfId="1746">
      <pivotArea dataOnly="0" labelOnly="1" fieldPosition="0">
        <references count="1">
          <reference field="9" count="1" defaultSubtotal="1">
            <x v="110"/>
          </reference>
        </references>
      </pivotArea>
    </format>
    <format dxfId="1745">
      <pivotArea dataOnly="0" labelOnly="1" fieldPosition="0">
        <references count="2">
          <reference field="9" count="1" selected="0">
            <x v="110"/>
          </reference>
          <reference field="13" count="2">
            <x v="1"/>
            <x v="2"/>
          </reference>
        </references>
      </pivotArea>
    </format>
    <format dxfId="1744">
      <pivotArea dataOnly="0" labelOnly="1" fieldPosition="0">
        <references count="1">
          <reference field="9" count="1">
            <x v="112"/>
          </reference>
        </references>
      </pivotArea>
    </format>
    <format dxfId="1743">
      <pivotArea dataOnly="0" labelOnly="1" fieldPosition="0">
        <references count="1">
          <reference field="9" count="1" defaultSubtotal="1">
            <x v="112"/>
          </reference>
        </references>
      </pivotArea>
    </format>
    <format dxfId="1742">
      <pivotArea dataOnly="0" labelOnly="1" fieldPosition="0">
        <references count="2">
          <reference field="9" count="1" selected="0">
            <x v="112"/>
          </reference>
          <reference field="13" count="1">
            <x v="2"/>
          </reference>
        </references>
      </pivotArea>
    </format>
    <format dxfId="1741">
      <pivotArea dataOnly="0" labelOnly="1" fieldPosition="0">
        <references count="1">
          <reference field="9" count="1">
            <x v="111"/>
          </reference>
        </references>
      </pivotArea>
    </format>
    <format dxfId="1740">
      <pivotArea dataOnly="0" labelOnly="1" fieldPosition="0">
        <references count="1">
          <reference field="9" count="1" defaultSubtotal="1">
            <x v="111"/>
          </reference>
        </references>
      </pivotArea>
    </format>
    <format dxfId="1739">
      <pivotArea dataOnly="0" labelOnly="1" fieldPosition="0">
        <references count="2">
          <reference field="9" count="1" selected="0">
            <x v="111"/>
          </reference>
          <reference field="13" count="1">
            <x v="1"/>
          </reference>
        </references>
      </pivotArea>
    </format>
    <format dxfId="1738">
      <pivotArea dataOnly="0" labelOnly="1" fieldPosition="0">
        <references count="2">
          <reference field="7" count="1" selected="0">
            <x v="1"/>
          </reference>
          <reference field="9" count="1">
            <x v="121"/>
          </reference>
        </references>
      </pivotArea>
    </format>
    <format dxfId="1737">
      <pivotArea dataOnly="0" labelOnly="1" fieldPosition="0">
        <references count="2">
          <reference field="7" count="1" selected="0">
            <x v="1"/>
          </reference>
          <reference field="9" count="1" defaultSubtotal="1">
            <x v="121"/>
          </reference>
        </references>
      </pivotArea>
    </format>
    <format dxfId="1736">
      <pivotArea dataOnly="0" labelOnly="1" fieldPosition="0">
        <references count="3">
          <reference field="7" count="1" selected="0">
            <x v="1"/>
          </reference>
          <reference field="9" count="1" selected="0">
            <x v="121"/>
          </reference>
          <reference field="13" count="1">
            <x v="1"/>
          </reference>
        </references>
      </pivotArea>
    </format>
    <format dxfId="1735">
      <pivotArea dataOnly="0" labelOnly="1" fieldPosition="0">
        <references count="2">
          <reference field="7" count="1" selected="0">
            <x v="9"/>
          </reference>
          <reference field="9" count="1">
            <x v="30"/>
          </reference>
        </references>
      </pivotArea>
    </format>
    <format dxfId="1734">
      <pivotArea dataOnly="0" labelOnly="1" fieldPosition="0">
        <references count="3">
          <reference field="7" count="1" selected="0">
            <x v="9"/>
          </reference>
          <reference field="9" count="1" selected="0">
            <x v="30"/>
          </reference>
          <reference field="13" count="1">
            <x v="2"/>
          </reference>
        </references>
      </pivotArea>
    </format>
    <format dxfId="1733">
      <pivotArea dataOnly="0" labelOnly="1" fieldPosition="0">
        <references count="2">
          <reference field="7" count="1" selected="0">
            <x v="9"/>
          </reference>
          <reference field="9" count="1">
            <x v="116"/>
          </reference>
        </references>
      </pivotArea>
    </format>
    <format dxfId="1732">
      <pivotArea dataOnly="0" labelOnly="1" fieldPosition="0">
        <references count="3">
          <reference field="7" count="1" selected="0">
            <x v="9"/>
          </reference>
          <reference field="9" count="1" selected="0">
            <x v="116"/>
          </reference>
          <reference field="13" count="1">
            <x v="2"/>
          </reference>
        </references>
      </pivotArea>
    </format>
    <format dxfId="1731">
      <pivotArea dataOnly="0" labelOnly="1" fieldPosition="0">
        <references count="3">
          <reference field="7" count="1" selected="0">
            <x v="9"/>
          </reference>
          <reference field="9" count="1" selected="0">
            <x v="117"/>
          </reference>
          <reference field="13" count="1">
            <x v="2"/>
          </reference>
        </references>
      </pivotArea>
    </format>
    <format dxfId="1730">
      <pivotArea dataOnly="0" labelOnly="1" fieldPosition="0">
        <references count="2">
          <reference field="7" count="1" selected="0">
            <x v="9"/>
          </reference>
          <reference field="9" count="1">
            <x v="118"/>
          </reference>
        </references>
      </pivotArea>
    </format>
    <format dxfId="1729">
      <pivotArea dataOnly="0" labelOnly="1" fieldPosition="0">
        <references count="2">
          <reference field="7" count="1" selected="0">
            <x v="9"/>
          </reference>
          <reference field="9" count="1" defaultSubtotal="1">
            <x v="118"/>
          </reference>
        </references>
      </pivotArea>
    </format>
    <format dxfId="1728">
      <pivotArea dataOnly="0" labelOnly="1" fieldPosition="0">
        <references count="3">
          <reference field="7" count="1" selected="0">
            <x v="9"/>
          </reference>
          <reference field="9" count="1" selected="0">
            <x v="118"/>
          </reference>
          <reference field="13" count="1">
            <x v="2"/>
          </reference>
        </references>
      </pivotArea>
    </format>
    <format dxfId="1727">
      <pivotArea collapsedLevelsAreSubtotals="1" fieldPosition="0">
        <references count="1">
          <reference field="7" count="1">
            <x v="1"/>
          </reference>
        </references>
      </pivotArea>
    </format>
    <format dxfId="1726">
      <pivotArea dataOnly="0" labelOnly="1" fieldPosition="0">
        <references count="1">
          <reference field="7" count="1">
            <x v="1"/>
          </reference>
        </references>
      </pivotArea>
    </format>
    <format dxfId="1725">
      <pivotArea collapsedLevelsAreSubtotals="1" fieldPosition="0">
        <references count="1">
          <reference field="7" count="1">
            <x v="2"/>
          </reference>
        </references>
      </pivotArea>
    </format>
    <format dxfId="1724">
      <pivotArea dataOnly="0" labelOnly="1" fieldPosition="0">
        <references count="1">
          <reference field="7" count="1">
            <x v="2"/>
          </reference>
        </references>
      </pivotArea>
    </format>
    <format dxfId="1723">
      <pivotArea collapsedLevelsAreSubtotals="1" fieldPosition="0">
        <references count="1">
          <reference field="7" count="1">
            <x v="3"/>
          </reference>
        </references>
      </pivotArea>
    </format>
    <format dxfId="1722">
      <pivotArea dataOnly="0" labelOnly="1" fieldPosition="0">
        <references count="1">
          <reference field="7" count="1">
            <x v="3"/>
          </reference>
        </references>
      </pivotArea>
    </format>
    <format dxfId="1721">
      <pivotArea collapsedLevelsAreSubtotals="1" fieldPosition="0">
        <references count="1">
          <reference field="7" count="1">
            <x v="9"/>
          </reference>
        </references>
      </pivotArea>
    </format>
    <format dxfId="1720">
      <pivotArea dataOnly="0" labelOnly="1" fieldPosition="0">
        <references count="1">
          <reference field="7" count="1">
            <x v="9"/>
          </reference>
        </references>
      </pivotArea>
    </format>
    <format dxfId="1719">
      <pivotArea collapsedLevelsAreSubtotals="1" fieldPosition="0">
        <references count="1">
          <reference field="7" count="1">
            <x v="11"/>
          </reference>
        </references>
      </pivotArea>
    </format>
    <format dxfId="1718">
      <pivotArea dataOnly="0" labelOnly="1" fieldPosition="0">
        <references count="1">
          <reference field="7" count="1">
            <x v="11"/>
          </reference>
        </references>
      </pivotArea>
    </format>
    <format dxfId="1717">
      <pivotArea collapsedLevelsAreSubtotals="1" fieldPosition="0">
        <references count="1">
          <reference field="7" count="1">
            <x v="12"/>
          </reference>
        </references>
      </pivotArea>
    </format>
    <format dxfId="1716">
      <pivotArea dataOnly="0" labelOnly="1" fieldPosition="0">
        <references count="1">
          <reference field="7" count="1">
            <x v="12"/>
          </reference>
        </references>
      </pivotArea>
    </format>
    <format dxfId="1715">
      <pivotArea collapsedLevelsAreSubtotals="1" fieldPosition="0">
        <references count="1">
          <reference field="7" count="1">
            <x v="13"/>
          </reference>
        </references>
      </pivotArea>
    </format>
    <format dxfId="1714">
      <pivotArea dataOnly="0" labelOnly="1" fieldPosition="0">
        <references count="1">
          <reference field="7" count="1">
            <x v="13"/>
          </reference>
        </references>
      </pivotArea>
    </format>
    <format dxfId="1713">
      <pivotArea collapsedLevelsAreSubtotals="1" fieldPosition="0">
        <references count="1">
          <reference field="7" count="1">
            <x v="14"/>
          </reference>
        </references>
      </pivotArea>
    </format>
    <format dxfId="1712">
      <pivotArea dataOnly="0" labelOnly="1" fieldPosition="0">
        <references count="1">
          <reference field="7" count="1">
            <x v="14"/>
          </reference>
        </references>
      </pivotArea>
    </format>
    <format dxfId="1711">
      <pivotArea collapsedLevelsAreSubtotals="1" fieldPosition="0">
        <references count="1">
          <reference field="7" count="1">
            <x v="17"/>
          </reference>
        </references>
      </pivotArea>
    </format>
    <format dxfId="1710">
      <pivotArea dataOnly="0" labelOnly="1" fieldPosition="0">
        <references count="1">
          <reference field="7" count="1">
            <x v="17"/>
          </reference>
        </references>
      </pivotArea>
    </format>
    <format dxfId="1709">
      <pivotArea collapsedLevelsAreSubtotals="1" fieldPosition="0">
        <references count="1">
          <reference field="7" count="1">
            <x v="19"/>
          </reference>
        </references>
      </pivotArea>
    </format>
    <format dxfId="1708">
      <pivotArea dataOnly="0" labelOnly="1" fieldPosition="0">
        <references count="1">
          <reference field="7" count="1">
            <x v="19"/>
          </reference>
        </references>
      </pivotArea>
    </format>
    <format dxfId="1707">
      <pivotArea collapsedLevelsAreSubtotals="1" fieldPosition="0">
        <references count="1">
          <reference field="7" count="1">
            <x v="37"/>
          </reference>
        </references>
      </pivotArea>
    </format>
    <format dxfId="1706">
      <pivotArea dataOnly="0" labelOnly="1" fieldPosition="0">
        <references count="1">
          <reference field="7" count="1">
            <x v="37"/>
          </reference>
        </references>
      </pivotArea>
    </format>
    <format dxfId="1705">
      <pivotArea collapsedLevelsAreSubtotals="1" fieldPosition="0">
        <references count="1">
          <reference field="7" count="1">
            <x v="38"/>
          </reference>
        </references>
      </pivotArea>
    </format>
    <format dxfId="1704">
      <pivotArea dataOnly="0" labelOnly="1" fieldPosition="0">
        <references count="1">
          <reference field="7" count="1">
            <x v="38"/>
          </reference>
        </references>
      </pivotArea>
    </format>
    <format dxfId="1703">
      <pivotArea collapsedLevelsAreSubtotals="1" fieldPosition="0">
        <references count="1">
          <reference field="7" count="1">
            <x v="39"/>
          </reference>
        </references>
      </pivotArea>
    </format>
    <format dxfId="1702">
      <pivotArea dataOnly="0" labelOnly="1" fieldPosition="0">
        <references count="1">
          <reference field="7" count="1">
            <x v="39"/>
          </reference>
        </references>
      </pivotArea>
    </format>
    <format dxfId="1701">
      <pivotArea collapsedLevelsAreSubtotals="1" fieldPosition="0">
        <references count="1">
          <reference field="7" count="1">
            <x v="40"/>
          </reference>
        </references>
      </pivotArea>
    </format>
    <format dxfId="1700">
      <pivotArea dataOnly="0" labelOnly="1" fieldPosition="0">
        <references count="1">
          <reference field="7" count="1">
            <x v="40"/>
          </reference>
        </references>
      </pivotArea>
    </format>
    <format dxfId="1699">
      <pivotArea collapsedLevelsAreSubtotals="1" fieldPosition="0">
        <references count="1">
          <reference field="7" count="1">
            <x v="41"/>
          </reference>
        </references>
      </pivotArea>
    </format>
    <format dxfId="1698">
      <pivotArea dataOnly="0" labelOnly="1" fieldPosition="0">
        <references count="1">
          <reference field="7" count="1">
            <x v="41"/>
          </reference>
        </references>
      </pivotArea>
    </format>
    <format dxfId="1697">
      <pivotArea collapsedLevelsAreSubtotals="1" fieldPosition="0">
        <references count="1">
          <reference field="7" count="1">
            <x v="43"/>
          </reference>
        </references>
      </pivotArea>
    </format>
    <format dxfId="1696">
      <pivotArea dataOnly="0" labelOnly="1" fieldPosition="0">
        <references count="1">
          <reference field="7" count="1">
            <x v="43"/>
          </reference>
        </references>
      </pivotArea>
    </format>
    <format dxfId="1695">
      <pivotArea collapsedLevelsAreSubtotals="1" fieldPosition="0">
        <references count="1">
          <reference field="7" count="1">
            <x v="45"/>
          </reference>
        </references>
      </pivotArea>
    </format>
    <format dxfId="1694">
      <pivotArea dataOnly="0" labelOnly="1" fieldPosition="0">
        <references count="1">
          <reference field="7" count="1">
            <x v="45"/>
          </reference>
        </references>
      </pivotArea>
    </format>
    <format dxfId="1693">
      <pivotArea collapsedLevelsAreSubtotals="1" fieldPosition="0">
        <references count="1">
          <reference field="7" count="1">
            <x v="48"/>
          </reference>
        </references>
      </pivotArea>
    </format>
    <format dxfId="1692">
      <pivotArea dataOnly="0" labelOnly="1" fieldPosition="0">
        <references count="1">
          <reference field="7" count="1">
            <x v="48"/>
          </reference>
        </references>
      </pivotArea>
    </format>
    <format dxfId="1691">
      <pivotArea collapsedLevelsAreSubtotals="1" fieldPosition="0">
        <references count="1">
          <reference field="7" count="1">
            <x v="50"/>
          </reference>
        </references>
      </pivotArea>
    </format>
    <format dxfId="1690">
      <pivotArea dataOnly="0" labelOnly="1" fieldPosition="0">
        <references count="1">
          <reference field="7" count="1">
            <x v="50"/>
          </reference>
        </references>
      </pivotArea>
    </format>
    <format dxfId="1689">
      <pivotArea collapsedLevelsAreSubtotals="1" fieldPosition="0">
        <references count="1">
          <reference field="7" count="1">
            <x v="52"/>
          </reference>
        </references>
      </pivotArea>
    </format>
    <format dxfId="1688">
      <pivotArea dataOnly="0" labelOnly="1" fieldPosition="0">
        <references count="1">
          <reference field="7" count="1">
            <x v="52"/>
          </reference>
        </references>
      </pivotArea>
    </format>
    <format dxfId="1687">
      <pivotArea collapsedLevelsAreSubtotals="1" fieldPosition="0">
        <references count="2">
          <reference field="7" count="1" selected="0">
            <x v="52"/>
          </reference>
          <reference field="9" count="1">
            <x v="121"/>
          </reference>
        </references>
      </pivotArea>
    </format>
    <format dxfId="1686">
      <pivotArea collapsedLevelsAreSubtotals="1" fieldPosition="0">
        <references count="3">
          <reference field="7" count="1" selected="0">
            <x v="52"/>
          </reference>
          <reference field="9" count="1" selected="0">
            <x v="121"/>
          </reference>
          <reference field="13" count="1">
            <x v="2"/>
          </reference>
        </references>
      </pivotArea>
    </format>
    <format dxfId="1685">
      <pivotArea collapsedLevelsAreSubtotals="1" fieldPosition="0">
        <references count="2">
          <reference field="7" count="1" selected="0">
            <x v="52"/>
          </reference>
          <reference field="9" count="1" defaultSubtotal="1">
            <x v="121"/>
          </reference>
        </references>
      </pivotArea>
    </format>
    <format dxfId="1684">
      <pivotArea dataOnly="0" labelOnly="1" fieldPosition="0">
        <references count="2">
          <reference field="7" count="1" selected="0">
            <x v="52"/>
          </reference>
          <reference field="9" count="1">
            <x v="121"/>
          </reference>
        </references>
      </pivotArea>
    </format>
    <format dxfId="1683">
      <pivotArea dataOnly="0" labelOnly="1" fieldPosition="0">
        <references count="2">
          <reference field="7" count="1" selected="0">
            <x v="52"/>
          </reference>
          <reference field="9" count="1" defaultSubtotal="1">
            <x v="121"/>
          </reference>
        </references>
      </pivotArea>
    </format>
    <format dxfId="1682">
      <pivotArea dataOnly="0" labelOnly="1" fieldPosition="0">
        <references count="3">
          <reference field="7" count="1" selected="0">
            <x v="52"/>
          </reference>
          <reference field="9" count="1" selected="0">
            <x v="121"/>
          </reference>
          <reference field="13" count="1">
            <x v="2"/>
          </reference>
        </references>
      </pivotArea>
    </format>
    <format dxfId="1681">
      <pivotArea dataOnly="0" labelOnly="1" fieldPosition="0">
        <references count="2">
          <reference field="7" count="1" selected="0">
            <x v="52"/>
          </reference>
          <reference field="9" count="1">
            <x v="122"/>
          </reference>
        </references>
      </pivotArea>
    </format>
    <format dxfId="1680">
      <pivotArea dataOnly="0" labelOnly="1" fieldPosition="0">
        <references count="2">
          <reference field="7" count="1" selected="0">
            <x v="52"/>
          </reference>
          <reference field="9" count="1" defaultSubtotal="1">
            <x v="122"/>
          </reference>
        </references>
      </pivotArea>
    </format>
    <format dxfId="1679">
      <pivotArea dataOnly="0" labelOnly="1" fieldPosition="0">
        <references count="3">
          <reference field="7" count="1" selected="0">
            <x v="52"/>
          </reference>
          <reference field="9" count="1" selected="0">
            <x v="122"/>
          </reference>
          <reference field="13" count="1">
            <x v="1"/>
          </reference>
        </references>
      </pivotArea>
    </format>
    <format dxfId="1678">
      <pivotArea dataOnly="0" labelOnly="1" fieldPosition="0">
        <references count="2">
          <reference field="7" count="1" selected="0">
            <x v="45"/>
          </reference>
          <reference field="9" count="1">
            <x v="120"/>
          </reference>
        </references>
      </pivotArea>
    </format>
    <format dxfId="1677">
      <pivotArea dataOnly="0" labelOnly="1" fieldPosition="0">
        <references count="2">
          <reference field="7" count="1" selected="0">
            <x v="45"/>
          </reference>
          <reference field="9" count="1" defaultSubtotal="1">
            <x v="120"/>
          </reference>
        </references>
      </pivotArea>
    </format>
    <format dxfId="1676">
      <pivotArea dataOnly="0" labelOnly="1" fieldPosition="0">
        <references count="3">
          <reference field="7" count="1" selected="0">
            <x v="45"/>
          </reference>
          <reference field="9" count="1" selected="0">
            <x v="120"/>
          </reference>
          <reference field="13" count="1">
            <x v="1"/>
          </reference>
        </references>
      </pivotArea>
    </format>
    <format dxfId="1675">
      <pivotArea dataOnly="0" labelOnly="1" fieldPosition="0">
        <references count="2">
          <reference field="7" count="1" selected="0">
            <x v="39"/>
          </reference>
          <reference field="9" count="1">
            <x v="113"/>
          </reference>
        </references>
      </pivotArea>
    </format>
    <format dxfId="1674">
      <pivotArea dataOnly="0" labelOnly="1" fieldPosition="0">
        <references count="2">
          <reference field="7" count="1" selected="0">
            <x v="39"/>
          </reference>
          <reference field="9" count="1" defaultSubtotal="1">
            <x v="113"/>
          </reference>
        </references>
      </pivotArea>
    </format>
    <format dxfId="1673">
      <pivotArea dataOnly="0" labelOnly="1" fieldPosition="0">
        <references count="3">
          <reference field="7" count="1" selected="0">
            <x v="39"/>
          </reference>
          <reference field="9" count="1" selected="0">
            <x v="113"/>
          </reference>
          <reference field="13" count="1">
            <x v="1"/>
          </reference>
        </references>
      </pivotArea>
    </format>
    <format dxfId="1672">
      <pivotArea dataOnly="0" labelOnly="1" fieldPosition="0">
        <references count="2">
          <reference field="7" count="1" selected="0">
            <x v="38"/>
          </reference>
          <reference field="9" count="1">
            <x v="126"/>
          </reference>
        </references>
      </pivotArea>
    </format>
    <format dxfId="1671">
      <pivotArea dataOnly="0" labelOnly="1" fieldPosition="0">
        <references count="2">
          <reference field="7" count="1" selected="0">
            <x v="38"/>
          </reference>
          <reference field="9" count="1" defaultSubtotal="1">
            <x v="126"/>
          </reference>
        </references>
      </pivotArea>
    </format>
    <format dxfId="1670">
      <pivotArea dataOnly="0" labelOnly="1" fieldPosition="0">
        <references count="3">
          <reference field="7" count="1" selected="0">
            <x v="38"/>
          </reference>
          <reference field="9" count="1" selected="0">
            <x v="126"/>
          </reference>
          <reference field="13" count="1">
            <x v="1"/>
          </reference>
        </references>
      </pivotArea>
    </format>
    <format dxfId="1669">
      <pivotArea dataOnly="0" labelOnly="1" fieldPosition="0">
        <references count="2">
          <reference field="7" count="1" selected="0">
            <x v="17"/>
          </reference>
          <reference field="9" count="1">
            <x v="125"/>
          </reference>
        </references>
      </pivotArea>
    </format>
    <format dxfId="1668">
      <pivotArea dataOnly="0" labelOnly="1" fieldPosition="0">
        <references count="2">
          <reference field="7" count="1" selected="0">
            <x v="17"/>
          </reference>
          <reference field="9" count="1" defaultSubtotal="1">
            <x v="125"/>
          </reference>
        </references>
      </pivotArea>
    </format>
    <format dxfId="1667">
      <pivotArea dataOnly="0" labelOnly="1" fieldPosition="0">
        <references count="3">
          <reference field="7" count="1" selected="0">
            <x v="17"/>
          </reference>
          <reference field="9" count="1" selected="0">
            <x v="125"/>
          </reference>
          <reference field="13" count="1">
            <x v="1"/>
          </reference>
        </references>
      </pivotArea>
    </format>
    <format dxfId="1666">
      <pivotArea dataOnly="0" labelOnly="1" fieldPosition="0">
        <references count="2">
          <reference field="7" count="1" selected="0">
            <x v="55"/>
          </reference>
          <reference field="9" count="1">
            <x v="192"/>
          </reference>
        </references>
      </pivotArea>
    </format>
    <format dxfId="1665">
      <pivotArea dataOnly="0" labelOnly="1" fieldPosition="0">
        <references count="2">
          <reference field="7" count="1" selected="0">
            <x v="55"/>
          </reference>
          <reference field="9" count="1" defaultSubtotal="1">
            <x v="192"/>
          </reference>
        </references>
      </pivotArea>
    </format>
    <format dxfId="1664">
      <pivotArea dataOnly="0" labelOnly="1" fieldPosition="0">
        <references count="3">
          <reference field="7" count="1" selected="0">
            <x v="55"/>
          </reference>
          <reference field="9" count="1" selected="0">
            <x v="192"/>
          </reference>
          <reference field="13" count="1">
            <x v="1"/>
          </reference>
        </references>
      </pivotArea>
    </format>
    <format dxfId="1663">
      <pivotArea dataOnly="0" labelOnly="1" fieldPosition="0">
        <references count="1">
          <reference field="7" count="1">
            <x v="56"/>
          </reference>
        </references>
      </pivotArea>
    </format>
    <format dxfId="1662">
      <pivotArea collapsedLevelsAreSubtotals="1" fieldPosition="0">
        <references count="1">
          <reference field="7" count="1" defaultSubtotal="1">
            <x v="1"/>
          </reference>
        </references>
      </pivotArea>
    </format>
    <format dxfId="1661">
      <pivotArea collapsedLevelsAreSubtotals="1" fieldPosition="0">
        <references count="1">
          <reference field="7" count="1">
            <x v="2"/>
          </reference>
        </references>
      </pivotArea>
    </format>
    <format dxfId="1660">
      <pivotArea collapsedLevelsAreSubtotals="1" fieldPosition="0">
        <references count="2">
          <reference field="7" count="1" selected="0">
            <x v="2"/>
          </reference>
          <reference field="9" count="1">
            <x v="74"/>
          </reference>
        </references>
      </pivotArea>
    </format>
    <format dxfId="1659">
      <pivotArea collapsedLevelsAreSubtotals="1" fieldPosition="0">
        <references count="3">
          <reference field="7" count="1" selected="0">
            <x v="2"/>
          </reference>
          <reference field="9" count="1" selected="0">
            <x v="74"/>
          </reference>
          <reference field="13" count="1">
            <x v="1"/>
          </reference>
        </references>
      </pivotArea>
    </format>
    <format dxfId="1658">
      <pivotArea collapsedLevelsAreSubtotals="1" fieldPosition="0">
        <references count="2">
          <reference field="7" count="1" selected="0">
            <x v="2"/>
          </reference>
          <reference field="9" count="1" defaultSubtotal="1">
            <x v="74"/>
          </reference>
        </references>
      </pivotArea>
    </format>
    <format dxfId="1657">
      <pivotArea collapsedLevelsAreSubtotals="1" fieldPosition="0">
        <references count="1">
          <reference field="7" count="1" defaultSubtotal="1">
            <x v="2"/>
          </reference>
        </references>
      </pivotArea>
    </format>
    <format dxfId="1656">
      <pivotArea collapsedLevelsAreSubtotals="1" fieldPosition="0">
        <references count="1">
          <reference field="7" count="1">
            <x v="3"/>
          </reference>
        </references>
      </pivotArea>
    </format>
    <format dxfId="1655">
      <pivotArea collapsedLevelsAreSubtotals="1" fieldPosition="0">
        <references count="2">
          <reference field="7" count="1" selected="0">
            <x v="3"/>
          </reference>
          <reference field="9" count="1">
            <x v="104"/>
          </reference>
        </references>
      </pivotArea>
    </format>
    <format dxfId="1654">
      <pivotArea collapsedLevelsAreSubtotals="1" fieldPosition="0">
        <references count="3">
          <reference field="7" count="1" selected="0">
            <x v="3"/>
          </reference>
          <reference field="9" count="1" selected="0">
            <x v="104"/>
          </reference>
          <reference field="13" count="1">
            <x v="2"/>
          </reference>
        </references>
      </pivotArea>
    </format>
    <format dxfId="1653">
      <pivotArea collapsedLevelsAreSubtotals="1" fieldPosition="0">
        <references count="2">
          <reference field="7" count="1" selected="0">
            <x v="3"/>
          </reference>
          <reference field="9" count="1" defaultSubtotal="1">
            <x v="104"/>
          </reference>
        </references>
      </pivotArea>
    </format>
    <format dxfId="1652">
      <pivotArea collapsedLevelsAreSubtotals="1" fieldPosition="0">
        <references count="1">
          <reference field="7" count="1" defaultSubtotal="1">
            <x v="3"/>
          </reference>
        </references>
      </pivotArea>
    </format>
    <format dxfId="1651">
      <pivotArea collapsedLevelsAreSubtotals="1" fieldPosition="0">
        <references count="1">
          <reference field="7" count="1">
            <x v="9"/>
          </reference>
        </references>
      </pivotArea>
    </format>
    <format dxfId="1650">
      <pivotArea collapsedLevelsAreSubtotals="1" fieldPosition="0">
        <references count="2">
          <reference field="7" count="1" selected="0">
            <x v="9"/>
          </reference>
          <reference field="9" count="1">
            <x v="30"/>
          </reference>
        </references>
      </pivotArea>
    </format>
    <format dxfId="1649">
      <pivotArea collapsedLevelsAreSubtotals="1" fieldPosition="0">
        <references count="3">
          <reference field="7" count="1" selected="0">
            <x v="9"/>
          </reference>
          <reference field="9" count="1" selected="0">
            <x v="30"/>
          </reference>
          <reference field="13" count="1">
            <x v="2"/>
          </reference>
        </references>
      </pivotArea>
    </format>
    <format dxfId="1648">
      <pivotArea collapsedLevelsAreSubtotals="1" fieldPosition="0">
        <references count="2">
          <reference field="7" count="1" selected="0">
            <x v="9"/>
          </reference>
          <reference field="9" count="1" defaultSubtotal="1">
            <x v="30"/>
          </reference>
        </references>
      </pivotArea>
    </format>
    <format dxfId="1647">
      <pivotArea collapsedLevelsAreSubtotals="1" fieldPosition="0">
        <references count="2">
          <reference field="7" count="1" selected="0">
            <x v="9"/>
          </reference>
          <reference field="9" count="1">
            <x v="115"/>
          </reference>
        </references>
      </pivotArea>
    </format>
    <format dxfId="1646">
      <pivotArea collapsedLevelsAreSubtotals="1" fieldPosition="0">
        <references count="3">
          <reference field="7" count="1" selected="0">
            <x v="9"/>
          </reference>
          <reference field="9" count="1" selected="0">
            <x v="115"/>
          </reference>
          <reference field="13" count="2">
            <x v="1"/>
            <x v="2"/>
          </reference>
        </references>
      </pivotArea>
    </format>
    <format dxfId="1645">
      <pivotArea collapsedLevelsAreSubtotals="1" fieldPosition="0">
        <references count="2">
          <reference field="7" count="1" selected="0">
            <x v="9"/>
          </reference>
          <reference field="9" count="1" defaultSubtotal="1">
            <x v="115"/>
          </reference>
        </references>
      </pivotArea>
    </format>
    <format dxfId="1644">
      <pivotArea collapsedLevelsAreSubtotals="1" fieldPosition="0">
        <references count="2">
          <reference field="7" count="1" selected="0">
            <x v="9"/>
          </reference>
          <reference field="9" count="1">
            <x v="116"/>
          </reference>
        </references>
      </pivotArea>
    </format>
    <format dxfId="1643">
      <pivotArea collapsedLevelsAreSubtotals="1" fieldPosition="0">
        <references count="3">
          <reference field="7" count="1" selected="0">
            <x v="9"/>
          </reference>
          <reference field="9" count="1" selected="0">
            <x v="116"/>
          </reference>
          <reference field="13" count="1">
            <x v="2"/>
          </reference>
        </references>
      </pivotArea>
    </format>
    <format dxfId="1642">
      <pivotArea collapsedLevelsAreSubtotals="1" fieldPosition="0">
        <references count="2">
          <reference field="7" count="1" selected="0">
            <x v="9"/>
          </reference>
          <reference field="9" count="1" defaultSubtotal="1">
            <x v="116"/>
          </reference>
        </references>
      </pivotArea>
    </format>
    <format dxfId="1641">
      <pivotArea collapsedLevelsAreSubtotals="1" fieldPosition="0">
        <references count="2">
          <reference field="7" count="1" selected="0">
            <x v="9"/>
          </reference>
          <reference field="9" count="1">
            <x v="117"/>
          </reference>
        </references>
      </pivotArea>
    </format>
    <format dxfId="1640">
      <pivotArea collapsedLevelsAreSubtotals="1" fieldPosition="0">
        <references count="3">
          <reference field="7" count="1" selected="0">
            <x v="9"/>
          </reference>
          <reference field="9" count="1" selected="0">
            <x v="117"/>
          </reference>
          <reference field="13" count="1">
            <x v="2"/>
          </reference>
        </references>
      </pivotArea>
    </format>
    <format dxfId="1639">
      <pivotArea collapsedLevelsAreSubtotals="1" fieldPosition="0">
        <references count="2">
          <reference field="7" count="1" selected="0">
            <x v="9"/>
          </reference>
          <reference field="9" count="1" defaultSubtotal="1">
            <x v="117"/>
          </reference>
        </references>
      </pivotArea>
    </format>
    <format dxfId="1638">
      <pivotArea collapsedLevelsAreSubtotals="1" fieldPosition="0">
        <references count="2">
          <reference field="7" count="1" selected="0">
            <x v="9"/>
          </reference>
          <reference field="9" count="1">
            <x v="118"/>
          </reference>
        </references>
      </pivotArea>
    </format>
    <format dxfId="1637">
      <pivotArea collapsedLevelsAreSubtotals="1" fieldPosition="0">
        <references count="3">
          <reference field="7" count="1" selected="0">
            <x v="9"/>
          </reference>
          <reference field="9" count="1" selected="0">
            <x v="118"/>
          </reference>
          <reference field="13" count="1">
            <x v="2"/>
          </reference>
        </references>
      </pivotArea>
    </format>
    <format dxfId="1636">
      <pivotArea collapsedLevelsAreSubtotals="1" fieldPosition="0">
        <references count="2">
          <reference field="7" count="1" selected="0">
            <x v="9"/>
          </reference>
          <reference field="9" count="1" defaultSubtotal="1">
            <x v="118"/>
          </reference>
        </references>
      </pivotArea>
    </format>
    <format dxfId="1635">
      <pivotArea collapsedLevelsAreSubtotals="1" fieldPosition="0">
        <references count="1">
          <reference field="7" count="1" defaultSubtotal="1">
            <x v="9"/>
          </reference>
        </references>
      </pivotArea>
    </format>
    <format dxfId="1634">
      <pivotArea collapsedLevelsAreSubtotals="1" fieldPosition="0">
        <references count="1">
          <reference field="7" count="1">
            <x v="11"/>
          </reference>
        </references>
      </pivotArea>
    </format>
    <format dxfId="1633">
      <pivotArea collapsedLevelsAreSubtotals="1" fieldPosition="0">
        <references count="2">
          <reference field="7" count="1" selected="0">
            <x v="11"/>
          </reference>
          <reference field="9" count="1">
            <x v="123"/>
          </reference>
        </references>
      </pivotArea>
    </format>
    <format dxfId="1632">
      <pivotArea collapsedLevelsAreSubtotals="1" fieldPosition="0">
        <references count="3">
          <reference field="7" count="1" selected="0">
            <x v="11"/>
          </reference>
          <reference field="9" count="1" selected="0">
            <x v="123"/>
          </reference>
          <reference field="13" count="1">
            <x v="1"/>
          </reference>
        </references>
      </pivotArea>
    </format>
    <format dxfId="1631">
      <pivotArea collapsedLevelsAreSubtotals="1" fieldPosition="0">
        <references count="2">
          <reference field="7" count="1" selected="0">
            <x v="11"/>
          </reference>
          <reference field="9" count="1" defaultSubtotal="1">
            <x v="123"/>
          </reference>
        </references>
      </pivotArea>
    </format>
    <format dxfId="1630">
      <pivotArea collapsedLevelsAreSubtotals="1" fieldPosition="0">
        <references count="2">
          <reference field="7" count="1" selected="0">
            <x v="11"/>
          </reference>
          <reference field="9" count="1">
            <x v="124"/>
          </reference>
        </references>
      </pivotArea>
    </format>
    <format dxfId="1629">
      <pivotArea collapsedLevelsAreSubtotals="1" fieldPosition="0">
        <references count="3">
          <reference field="7" count="1" selected="0">
            <x v="11"/>
          </reference>
          <reference field="9" count="1" selected="0">
            <x v="124"/>
          </reference>
          <reference field="13" count="2">
            <x v="1"/>
            <x v="2"/>
          </reference>
        </references>
      </pivotArea>
    </format>
    <format dxfId="1628">
      <pivotArea collapsedLevelsAreSubtotals="1" fieldPosition="0">
        <references count="2">
          <reference field="7" count="1" selected="0">
            <x v="11"/>
          </reference>
          <reference field="9" count="1" defaultSubtotal="1">
            <x v="124"/>
          </reference>
        </references>
      </pivotArea>
    </format>
    <format dxfId="1627">
      <pivotArea collapsedLevelsAreSubtotals="1" fieldPosition="0">
        <references count="1">
          <reference field="7" count="1" defaultSubtotal="1">
            <x v="11"/>
          </reference>
        </references>
      </pivotArea>
    </format>
    <format dxfId="1626">
      <pivotArea collapsedLevelsAreSubtotals="1" fieldPosition="0">
        <references count="1">
          <reference field="7" count="1">
            <x v="12"/>
          </reference>
        </references>
      </pivotArea>
    </format>
    <format dxfId="1625">
      <pivotArea collapsedLevelsAreSubtotals="1" fieldPosition="0">
        <references count="2">
          <reference field="7" count="1" selected="0">
            <x v="12"/>
          </reference>
          <reference field="9" count="1">
            <x v="127"/>
          </reference>
        </references>
      </pivotArea>
    </format>
    <format dxfId="1624">
      <pivotArea collapsedLevelsAreSubtotals="1" fieldPosition="0">
        <references count="3">
          <reference field="7" count="1" selected="0">
            <x v="12"/>
          </reference>
          <reference field="9" count="1" selected="0">
            <x v="127"/>
          </reference>
          <reference field="13" count="1">
            <x v="2"/>
          </reference>
        </references>
      </pivotArea>
    </format>
    <format dxfId="1623">
      <pivotArea collapsedLevelsAreSubtotals="1" fieldPosition="0">
        <references count="2">
          <reference field="7" count="1" selected="0">
            <x v="12"/>
          </reference>
          <reference field="9" count="1" defaultSubtotal="1">
            <x v="127"/>
          </reference>
        </references>
      </pivotArea>
    </format>
    <format dxfId="1622">
      <pivotArea collapsedLevelsAreSubtotals="1" fieldPosition="0">
        <references count="1">
          <reference field="7" count="1" defaultSubtotal="1">
            <x v="12"/>
          </reference>
        </references>
      </pivotArea>
    </format>
    <format dxfId="1621">
      <pivotArea collapsedLevelsAreSubtotals="1" fieldPosition="0">
        <references count="1">
          <reference field="7" count="1">
            <x v="13"/>
          </reference>
        </references>
      </pivotArea>
    </format>
    <format dxfId="1620">
      <pivotArea collapsedLevelsAreSubtotals="1" fieldPosition="0">
        <references count="2">
          <reference field="7" count="1" selected="0">
            <x v="13"/>
          </reference>
          <reference field="9" count="1">
            <x v="119"/>
          </reference>
        </references>
      </pivotArea>
    </format>
    <format dxfId="1619">
      <pivotArea collapsedLevelsAreSubtotals="1" fieldPosition="0">
        <references count="3">
          <reference field="7" count="1" selected="0">
            <x v="13"/>
          </reference>
          <reference field="9" count="1" selected="0">
            <x v="119"/>
          </reference>
          <reference field="13" count="2">
            <x v="1"/>
            <x v="3"/>
          </reference>
        </references>
      </pivotArea>
    </format>
    <format dxfId="1618">
      <pivotArea collapsedLevelsAreSubtotals="1" fieldPosition="0">
        <references count="2">
          <reference field="7" count="1" selected="0">
            <x v="13"/>
          </reference>
          <reference field="9" count="1" defaultSubtotal="1">
            <x v="119"/>
          </reference>
        </references>
      </pivotArea>
    </format>
    <format dxfId="1617">
      <pivotArea collapsedLevelsAreSubtotals="1" fieldPosition="0">
        <references count="1">
          <reference field="7" count="1" defaultSubtotal="1">
            <x v="13"/>
          </reference>
        </references>
      </pivotArea>
    </format>
    <format dxfId="1616">
      <pivotArea collapsedLevelsAreSubtotals="1" fieldPosition="0">
        <references count="1">
          <reference field="7" count="1">
            <x v="14"/>
          </reference>
        </references>
      </pivotArea>
    </format>
    <format dxfId="1615">
      <pivotArea collapsedLevelsAreSubtotals="1" fieldPosition="0">
        <references count="2">
          <reference field="7" count="1" selected="0">
            <x v="14"/>
          </reference>
          <reference field="9" count="1">
            <x v="128"/>
          </reference>
        </references>
      </pivotArea>
    </format>
    <format dxfId="1614">
      <pivotArea collapsedLevelsAreSubtotals="1" fieldPosition="0">
        <references count="3">
          <reference field="7" count="1" selected="0">
            <x v="14"/>
          </reference>
          <reference field="9" count="1" selected="0">
            <x v="128"/>
          </reference>
          <reference field="13" count="1">
            <x v="1"/>
          </reference>
        </references>
      </pivotArea>
    </format>
    <format dxfId="1613">
      <pivotArea collapsedLevelsAreSubtotals="1" fieldPosition="0">
        <references count="2">
          <reference field="7" count="1" selected="0">
            <x v="14"/>
          </reference>
          <reference field="9" count="1" defaultSubtotal="1">
            <x v="128"/>
          </reference>
        </references>
      </pivotArea>
    </format>
    <format dxfId="1612">
      <pivotArea collapsedLevelsAreSubtotals="1" fieldPosition="0">
        <references count="2">
          <reference field="7" count="1" selected="0">
            <x v="14"/>
          </reference>
          <reference field="9" count="1">
            <x v="129"/>
          </reference>
        </references>
      </pivotArea>
    </format>
    <format dxfId="1611">
      <pivotArea collapsedLevelsAreSubtotals="1" fieldPosition="0">
        <references count="3">
          <reference field="7" count="1" selected="0">
            <x v="14"/>
          </reference>
          <reference field="9" count="1" selected="0">
            <x v="129"/>
          </reference>
          <reference field="13" count="2">
            <x v="1"/>
            <x v="3"/>
          </reference>
        </references>
      </pivotArea>
    </format>
    <format dxfId="1610">
      <pivotArea collapsedLevelsAreSubtotals="1" fieldPosition="0">
        <references count="2">
          <reference field="7" count="1" selected="0">
            <x v="14"/>
          </reference>
          <reference field="9" count="1" defaultSubtotal="1">
            <x v="129"/>
          </reference>
        </references>
      </pivotArea>
    </format>
    <format dxfId="1609">
      <pivotArea collapsedLevelsAreSubtotals="1" fieldPosition="0">
        <references count="2">
          <reference field="7" count="1" selected="0">
            <x v="14"/>
          </reference>
          <reference field="9" count="1">
            <x v="130"/>
          </reference>
        </references>
      </pivotArea>
    </format>
    <format dxfId="1608">
      <pivotArea collapsedLevelsAreSubtotals="1" fieldPosition="0">
        <references count="3">
          <reference field="7" count="1" selected="0">
            <x v="14"/>
          </reference>
          <reference field="9" count="1" selected="0">
            <x v="130"/>
          </reference>
          <reference field="13" count="1">
            <x v="1"/>
          </reference>
        </references>
      </pivotArea>
    </format>
    <format dxfId="1607">
      <pivotArea collapsedLevelsAreSubtotals="1" fieldPosition="0">
        <references count="2">
          <reference field="7" count="1" selected="0">
            <x v="14"/>
          </reference>
          <reference field="9" count="1" defaultSubtotal="1">
            <x v="130"/>
          </reference>
        </references>
      </pivotArea>
    </format>
    <format dxfId="1606">
      <pivotArea collapsedLevelsAreSubtotals="1" fieldPosition="0">
        <references count="1">
          <reference field="7" count="1" defaultSubtotal="1">
            <x v="14"/>
          </reference>
        </references>
      </pivotArea>
    </format>
    <format dxfId="1605">
      <pivotArea collapsedLevelsAreSubtotals="1" fieldPosition="0">
        <references count="1">
          <reference field="7" count="1">
            <x v="17"/>
          </reference>
        </references>
      </pivotArea>
    </format>
    <format dxfId="1604">
      <pivotArea collapsedLevelsAreSubtotals="1" fieldPosition="0">
        <references count="2">
          <reference field="7" count="1" selected="0">
            <x v="17"/>
          </reference>
          <reference field="9" count="1">
            <x v="125"/>
          </reference>
        </references>
      </pivotArea>
    </format>
    <format dxfId="1603">
      <pivotArea collapsedLevelsAreSubtotals="1" fieldPosition="0">
        <references count="3">
          <reference field="7" count="1" selected="0">
            <x v="17"/>
          </reference>
          <reference field="9" count="1" selected="0">
            <x v="125"/>
          </reference>
          <reference field="13" count="1">
            <x v="1"/>
          </reference>
        </references>
      </pivotArea>
    </format>
    <format dxfId="1602">
      <pivotArea collapsedLevelsAreSubtotals="1" fieldPosition="0">
        <references count="2">
          <reference field="7" count="1" selected="0">
            <x v="17"/>
          </reference>
          <reference field="9" count="1" defaultSubtotal="1">
            <x v="125"/>
          </reference>
        </references>
      </pivotArea>
    </format>
    <format dxfId="1601">
      <pivotArea collapsedLevelsAreSubtotals="1" fieldPosition="0">
        <references count="1">
          <reference field="7" count="1" defaultSubtotal="1">
            <x v="17"/>
          </reference>
        </references>
      </pivotArea>
    </format>
    <format dxfId="1600">
      <pivotArea collapsedLevelsAreSubtotals="1" fieldPosition="0">
        <references count="1">
          <reference field="7" count="1">
            <x v="19"/>
          </reference>
        </references>
      </pivotArea>
    </format>
    <format dxfId="1599">
      <pivotArea collapsedLevelsAreSubtotals="1" fieldPosition="0">
        <references count="2">
          <reference field="7" count="1" selected="0">
            <x v="19"/>
          </reference>
          <reference field="9" count="1">
            <x v="104"/>
          </reference>
        </references>
      </pivotArea>
    </format>
    <format dxfId="1598">
      <pivotArea collapsedLevelsAreSubtotals="1" fieldPosition="0">
        <references count="3">
          <reference field="7" count="1" selected="0">
            <x v="19"/>
          </reference>
          <reference field="9" count="1" selected="0">
            <x v="104"/>
          </reference>
          <reference field="13" count="2">
            <x v="1"/>
            <x v="2"/>
          </reference>
        </references>
      </pivotArea>
    </format>
    <format dxfId="1597">
      <pivotArea collapsedLevelsAreSubtotals="1" fieldPosition="0">
        <references count="2">
          <reference field="7" count="1" selected="0">
            <x v="19"/>
          </reference>
          <reference field="9" count="1" defaultSubtotal="1">
            <x v="104"/>
          </reference>
        </references>
      </pivotArea>
    </format>
    <format dxfId="1596">
      <pivotArea collapsedLevelsAreSubtotals="1" fieldPosition="0">
        <references count="2">
          <reference field="7" count="1" selected="0">
            <x v="19"/>
          </reference>
          <reference field="9" count="1">
            <x v="105"/>
          </reference>
        </references>
      </pivotArea>
    </format>
    <format dxfId="1595">
      <pivotArea collapsedLevelsAreSubtotals="1" fieldPosition="0">
        <references count="3">
          <reference field="7" count="1" selected="0">
            <x v="19"/>
          </reference>
          <reference field="9" count="1" selected="0">
            <x v="105"/>
          </reference>
          <reference field="13" count="1">
            <x v="2"/>
          </reference>
        </references>
      </pivotArea>
    </format>
    <format dxfId="1594">
      <pivotArea collapsedLevelsAreSubtotals="1" fieldPosition="0">
        <references count="2">
          <reference field="7" count="1" selected="0">
            <x v="19"/>
          </reference>
          <reference field="9" count="1" defaultSubtotal="1">
            <x v="105"/>
          </reference>
        </references>
      </pivotArea>
    </format>
    <format dxfId="1593">
      <pivotArea collapsedLevelsAreSubtotals="1" fieldPosition="0">
        <references count="2">
          <reference field="7" count="1" selected="0">
            <x v="19"/>
          </reference>
          <reference field="9" count="1">
            <x v="106"/>
          </reference>
        </references>
      </pivotArea>
    </format>
    <format dxfId="1592">
      <pivotArea collapsedLevelsAreSubtotals="1" fieldPosition="0">
        <references count="3">
          <reference field="7" count="1" selected="0">
            <x v="19"/>
          </reference>
          <reference field="9" count="1" selected="0">
            <x v="106"/>
          </reference>
          <reference field="13" count="1">
            <x v="2"/>
          </reference>
        </references>
      </pivotArea>
    </format>
    <format dxfId="1591">
      <pivotArea collapsedLevelsAreSubtotals="1" fieldPosition="0">
        <references count="2">
          <reference field="7" count="1" selected="0">
            <x v="19"/>
          </reference>
          <reference field="9" count="1" defaultSubtotal="1">
            <x v="106"/>
          </reference>
        </references>
      </pivotArea>
    </format>
    <format dxfId="1590">
      <pivotArea collapsedLevelsAreSubtotals="1" fieldPosition="0">
        <references count="1">
          <reference field="7" count="1" defaultSubtotal="1">
            <x v="19"/>
          </reference>
        </references>
      </pivotArea>
    </format>
    <format dxfId="1589">
      <pivotArea collapsedLevelsAreSubtotals="1" fieldPosition="0">
        <references count="1">
          <reference field="7" count="1">
            <x v="37"/>
          </reference>
        </references>
      </pivotArea>
    </format>
    <format dxfId="1588">
      <pivotArea collapsedLevelsAreSubtotals="1" fieldPosition="0">
        <references count="2">
          <reference field="7" count="1" selected="0">
            <x v="37"/>
          </reference>
          <reference field="9" count="1">
            <x v="111"/>
          </reference>
        </references>
      </pivotArea>
    </format>
    <format dxfId="1587">
      <pivotArea collapsedLevelsAreSubtotals="1" fieldPosition="0">
        <references count="3">
          <reference field="7" count="1" selected="0">
            <x v="37"/>
          </reference>
          <reference field="9" count="1" selected="0">
            <x v="111"/>
          </reference>
          <reference field="13" count="1">
            <x v="1"/>
          </reference>
        </references>
      </pivotArea>
    </format>
    <format dxfId="1586">
      <pivotArea collapsedLevelsAreSubtotals="1" fieldPosition="0">
        <references count="2">
          <reference field="7" count="1" selected="0">
            <x v="37"/>
          </reference>
          <reference field="9" count="1" defaultSubtotal="1">
            <x v="111"/>
          </reference>
        </references>
      </pivotArea>
    </format>
    <format dxfId="1585">
      <pivotArea collapsedLevelsAreSubtotals="1" fieldPosition="0">
        <references count="2">
          <reference field="7" count="1" selected="0">
            <x v="37"/>
          </reference>
          <reference field="9" count="1">
            <x v="112"/>
          </reference>
        </references>
      </pivotArea>
    </format>
    <format dxfId="1584">
      <pivotArea collapsedLevelsAreSubtotals="1" fieldPosition="0">
        <references count="3">
          <reference field="7" count="1" selected="0">
            <x v="37"/>
          </reference>
          <reference field="9" count="1" selected="0">
            <x v="112"/>
          </reference>
          <reference field="13" count="1">
            <x v="2"/>
          </reference>
        </references>
      </pivotArea>
    </format>
    <format dxfId="1583">
      <pivotArea collapsedLevelsAreSubtotals="1" fieldPosition="0">
        <references count="2">
          <reference field="7" count="1" selected="0">
            <x v="37"/>
          </reference>
          <reference field="9" count="1" defaultSubtotal="1">
            <x v="112"/>
          </reference>
        </references>
      </pivotArea>
    </format>
    <format dxfId="1582">
      <pivotArea collapsedLevelsAreSubtotals="1" fieldPosition="0">
        <references count="1">
          <reference field="7" count="1" defaultSubtotal="1">
            <x v="37"/>
          </reference>
        </references>
      </pivotArea>
    </format>
    <format dxfId="1581">
      <pivotArea collapsedLevelsAreSubtotals="1" fieldPosition="0">
        <references count="1">
          <reference field="7" count="1">
            <x v="38"/>
          </reference>
        </references>
      </pivotArea>
    </format>
    <format dxfId="1580">
      <pivotArea collapsedLevelsAreSubtotals="1" fieldPosition="0">
        <references count="2">
          <reference field="7" count="1" selected="0">
            <x v="38"/>
          </reference>
          <reference field="9" count="1">
            <x v="126"/>
          </reference>
        </references>
      </pivotArea>
    </format>
    <format dxfId="1579">
      <pivotArea collapsedLevelsAreSubtotals="1" fieldPosition="0">
        <references count="3">
          <reference field="7" count="1" selected="0">
            <x v="38"/>
          </reference>
          <reference field="9" count="1" selected="0">
            <x v="126"/>
          </reference>
          <reference field="13" count="1">
            <x v="1"/>
          </reference>
        </references>
      </pivotArea>
    </format>
    <format dxfId="1578">
      <pivotArea collapsedLevelsAreSubtotals="1" fieldPosition="0">
        <references count="2">
          <reference field="7" count="1" selected="0">
            <x v="38"/>
          </reference>
          <reference field="9" count="1" defaultSubtotal="1">
            <x v="126"/>
          </reference>
        </references>
      </pivotArea>
    </format>
    <format dxfId="1577">
      <pivotArea collapsedLevelsAreSubtotals="1" fieldPosition="0">
        <references count="1">
          <reference field="7" count="1" defaultSubtotal="1">
            <x v="38"/>
          </reference>
        </references>
      </pivotArea>
    </format>
    <format dxfId="1576">
      <pivotArea collapsedLevelsAreSubtotals="1" fieldPosition="0">
        <references count="1">
          <reference field="7" count="1">
            <x v="39"/>
          </reference>
        </references>
      </pivotArea>
    </format>
    <format dxfId="1575">
      <pivotArea collapsedLevelsAreSubtotals="1" fieldPosition="0">
        <references count="2">
          <reference field="7" count="1" selected="0">
            <x v="39"/>
          </reference>
          <reference field="9" count="1">
            <x v="113"/>
          </reference>
        </references>
      </pivotArea>
    </format>
    <format dxfId="1574">
      <pivotArea collapsedLevelsAreSubtotals="1" fieldPosition="0">
        <references count="3">
          <reference field="7" count="1" selected="0">
            <x v="39"/>
          </reference>
          <reference field="9" count="1" selected="0">
            <x v="113"/>
          </reference>
          <reference field="13" count="1">
            <x v="1"/>
          </reference>
        </references>
      </pivotArea>
    </format>
    <format dxfId="1573">
      <pivotArea collapsedLevelsAreSubtotals="1" fieldPosition="0">
        <references count="2">
          <reference field="7" count="1" selected="0">
            <x v="39"/>
          </reference>
          <reference field="9" count="1" defaultSubtotal="1">
            <x v="113"/>
          </reference>
        </references>
      </pivotArea>
    </format>
    <format dxfId="1572">
      <pivotArea collapsedLevelsAreSubtotals="1" fieldPosition="0">
        <references count="1">
          <reference field="7" count="1" defaultSubtotal="1">
            <x v="39"/>
          </reference>
        </references>
      </pivotArea>
    </format>
    <format dxfId="1571">
      <pivotArea collapsedLevelsAreSubtotals="1" fieldPosition="0">
        <references count="1">
          <reference field="7" count="1">
            <x v="40"/>
          </reference>
        </references>
      </pivotArea>
    </format>
    <format dxfId="1570">
      <pivotArea collapsedLevelsAreSubtotals="1" fieldPosition="0">
        <references count="2">
          <reference field="7" count="1" selected="0">
            <x v="40"/>
          </reference>
          <reference field="9" count="1">
            <x v="110"/>
          </reference>
        </references>
      </pivotArea>
    </format>
    <format dxfId="1569">
      <pivotArea collapsedLevelsAreSubtotals="1" fieldPosition="0">
        <references count="3">
          <reference field="7" count="1" selected="0">
            <x v="40"/>
          </reference>
          <reference field="9" count="1" selected="0">
            <x v="110"/>
          </reference>
          <reference field="13" count="2">
            <x v="1"/>
            <x v="2"/>
          </reference>
        </references>
      </pivotArea>
    </format>
    <format dxfId="1568">
      <pivotArea collapsedLevelsAreSubtotals="1" fieldPosition="0">
        <references count="2">
          <reference field="7" count="1" selected="0">
            <x v="40"/>
          </reference>
          <reference field="9" count="1" defaultSubtotal="1">
            <x v="110"/>
          </reference>
        </references>
      </pivotArea>
    </format>
    <format dxfId="1567">
      <pivotArea collapsedLevelsAreSubtotals="1" fieldPosition="0">
        <references count="1">
          <reference field="7" count="1" defaultSubtotal="1">
            <x v="40"/>
          </reference>
        </references>
      </pivotArea>
    </format>
    <format dxfId="1566">
      <pivotArea collapsedLevelsAreSubtotals="1" fieldPosition="0">
        <references count="1">
          <reference field="7" count="1">
            <x v="41"/>
          </reference>
        </references>
      </pivotArea>
    </format>
    <format dxfId="1565">
      <pivotArea collapsedLevelsAreSubtotals="1" fieldPosition="0">
        <references count="2">
          <reference field="7" count="1" selected="0">
            <x v="41"/>
          </reference>
          <reference field="9" count="1">
            <x v="109"/>
          </reference>
        </references>
      </pivotArea>
    </format>
    <format dxfId="1564">
      <pivotArea collapsedLevelsAreSubtotals="1" fieldPosition="0">
        <references count="3">
          <reference field="7" count="1" selected="0">
            <x v="41"/>
          </reference>
          <reference field="9" count="1" selected="0">
            <x v="109"/>
          </reference>
          <reference field="13" count="1">
            <x v="1"/>
          </reference>
        </references>
      </pivotArea>
    </format>
    <format dxfId="1563">
      <pivotArea collapsedLevelsAreSubtotals="1" fieldPosition="0">
        <references count="2">
          <reference field="7" count="1" selected="0">
            <x v="41"/>
          </reference>
          <reference field="9" count="1" defaultSubtotal="1">
            <x v="109"/>
          </reference>
        </references>
      </pivotArea>
    </format>
    <format dxfId="1562">
      <pivotArea collapsedLevelsAreSubtotals="1" fieldPosition="0">
        <references count="1">
          <reference field="7" count="1" defaultSubtotal="1">
            <x v="41"/>
          </reference>
        </references>
      </pivotArea>
    </format>
    <format dxfId="1561">
      <pivotArea collapsedLevelsAreSubtotals="1" fieldPosition="0">
        <references count="1">
          <reference field="7" count="1">
            <x v="43"/>
          </reference>
        </references>
      </pivotArea>
    </format>
    <format dxfId="1560">
      <pivotArea collapsedLevelsAreSubtotals="1" fieldPosition="0">
        <references count="2">
          <reference field="7" count="1" selected="0">
            <x v="43"/>
          </reference>
          <reference field="9" count="1">
            <x v="107"/>
          </reference>
        </references>
      </pivotArea>
    </format>
    <format dxfId="1559">
      <pivotArea collapsedLevelsAreSubtotals="1" fieldPosition="0">
        <references count="3">
          <reference field="7" count="1" selected="0">
            <x v="43"/>
          </reference>
          <reference field="9" count="1" selected="0">
            <x v="107"/>
          </reference>
          <reference field="13" count="1">
            <x v="1"/>
          </reference>
        </references>
      </pivotArea>
    </format>
    <format dxfId="1558">
      <pivotArea collapsedLevelsAreSubtotals="1" fieldPosition="0">
        <references count="2">
          <reference field="7" count="1" selected="0">
            <x v="43"/>
          </reference>
          <reference field="9" count="1" defaultSubtotal="1">
            <x v="107"/>
          </reference>
        </references>
      </pivotArea>
    </format>
    <format dxfId="1557">
      <pivotArea collapsedLevelsAreSubtotals="1" fieldPosition="0">
        <references count="2">
          <reference field="7" count="1" selected="0">
            <x v="43"/>
          </reference>
          <reference field="9" count="1">
            <x v="108"/>
          </reference>
        </references>
      </pivotArea>
    </format>
    <format dxfId="1556">
      <pivotArea collapsedLevelsAreSubtotals="1" fieldPosition="0">
        <references count="3">
          <reference field="7" count="1" selected="0">
            <x v="43"/>
          </reference>
          <reference field="9" count="1" selected="0">
            <x v="108"/>
          </reference>
          <reference field="13" count="1">
            <x v="1"/>
          </reference>
        </references>
      </pivotArea>
    </format>
    <format dxfId="1555">
      <pivotArea collapsedLevelsAreSubtotals="1" fieldPosition="0">
        <references count="2">
          <reference field="7" count="1" selected="0">
            <x v="43"/>
          </reference>
          <reference field="9" count="1" defaultSubtotal="1">
            <x v="108"/>
          </reference>
        </references>
      </pivotArea>
    </format>
    <format dxfId="1554">
      <pivotArea collapsedLevelsAreSubtotals="1" fieldPosition="0">
        <references count="1">
          <reference field="7" count="1" defaultSubtotal="1">
            <x v="43"/>
          </reference>
        </references>
      </pivotArea>
    </format>
    <format dxfId="1553">
      <pivotArea collapsedLevelsAreSubtotals="1" fieldPosition="0">
        <references count="1">
          <reference field="7" count="1">
            <x v="45"/>
          </reference>
        </references>
      </pivotArea>
    </format>
    <format dxfId="1552">
      <pivotArea collapsedLevelsAreSubtotals="1" fieldPosition="0">
        <references count="2">
          <reference field="7" count="1" selected="0">
            <x v="45"/>
          </reference>
          <reference field="9" count="1">
            <x v="120"/>
          </reference>
        </references>
      </pivotArea>
    </format>
    <format dxfId="1551">
      <pivotArea collapsedLevelsAreSubtotals="1" fieldPosition="0">
        <references count="3">
          <reference field="7" count="1" selected="0">
            <x v="45"/>
          </reference>
          <reference field="9" count="1" selected="0">
            <x v="120"/>
          </reference>
          <reference field="13" count="1">
            <x v="1"/>
          </reference>
        </references>
      </pivotArea>
    </format>
    <format dxfId="1550">
      <pivotArea collapsedLevelsAreSubtotals="1" fieldPosition="0">
        <references count="2">
          <reference field="7" count="1" selected="0">
            <x v="45"/>
          </reference>
          <reference field="9" count="1" defaultSubtotal="1">
            <x v="120"/>
          </reference>
        </references>
      </pivotArea>
    </format>
    <format dxfId="1549">
      <pivotArea collapsedLevelsAreSubtotals="1" fieldPosition="0">
        <references count="1">
          <reference field="7" count="1" defaultSubtotal="1">
            <x v="45"/>
          </reference>
        </references>
      </pivotArea>
    </format>
    <format dxfId="1548">
      <pivotArea collapsedLevelsAreSubtotals="1" fieldPosition="0">
        <references count="1">
          <reference field="7" count="1">
            <x v="48"/>
          </reference>
        </references>
      </pivotArea>
    </format>
    <format dxfId="1547">
      <pivotArea collapsedLevelsAreSubtotals="1" fieldPosition="0">
        <references count="2">
          <reference field="7" count="1" selected="0">
            <x v="48"/>
          </reference>
          <reference field="9" count="1">
            <x v="114"/>
          </reference>
        </references>
      </pivotArea>
    </format>
    <format dxfId="1546">
      <pivotArea collapsedLevelsAreSubtotals="1" fieldPosition="0">
        <references count="3">
          <reference field="7" count="1" selected="0">
            <x v="48"/>
          </reference>
          <reference field="9" count="1" selected="0">
            <x v="114"/>
          </reference>
          <reference field="13" count="2">
            <x v="1"/>
            <x v="2"/>
          </reference>
        </references>
      </pivotArea>
    </format>
    <format dxfId="1545">
      <pivotArea collapsedLevelsAreSubtotals="1" fieldPosition="0">
        <references count="2">
          <reference field="7" count="1" selected="0">
            <x v="48"/>
          </reference>
          <reference field="9" count="1" defaultSubtotal="1">
            <x v="114"/>
          </reference>
        </references>
      </pivotArea>
    </format>
    <format dxfId="1544">
      <pivotArea collapsedLevelsAreSubtotals="1" fieldPosition="0">
        <references count="1">
          <reference field="7" count="1" defaultSubtotal="1">
            <x v="48"/>
          </reference>
        </references>
      </pivotArea>
    </format>
    <format dxfId="1543">
      <pivotArea collapsedLevelsAreSubtotals="1" fieldPosition="0">
        <references count="1">
          <reference field="7" count="1">
            <x v="50"/>
          </reference>
        </references>
      </pivotArea>
    </format>
    <format dxfId="1542">
      <pivotArea collapsedLevelsAreSubtotals="1" fieldPosition="0">
        <references count="2">
          <reference field="7" count="1" selected="0">
            <x v="50"/>
          </reference>
          <reference field="9" count="1">
            <x v="52"/>
          </reference>
        </references>
      </pivotArea>
    </format>
    <format dxfId="1541">
      <pivotArea collapsedLevelsAreSubtotals="1" fieldPosition="0">
        <references count="3">
          <reference field="7" count="1" selected="0">
            <x v="50"/>
          </reference>
          <reference field="9" count="1" selected="0">
            <x v="52"/>
          </reference>
          <reference field="13" count="2">
            <x v="1"/>
            <x v="2"/>
          </reference>
        </references>
      </pivotArea>
    </format>
    <format dxfId="1540">
      <pivotArea collapsedLevelsAreSubtotals="1" fieldPosition="0">
        <references count="2">
          <reference field="7" count="1" selected="0">
            <x v="50"/>
          </reference>
          <reference field="9" count="1" defaultSubtotal="1">
            <x v="52"/>
          </reference>
        </references>
      </pivotArea>
    </format>
    <format dxfId="1539">
      <pivotArea collapsedLevelsAreSubtotals="1" fieldPosition="0">
        <references count="1">
          <reference field="7" count="1" defaultSubtotal="1">
            <x v="50"/>
          </reference>
        </references>
      </pivotArea>
    </format>
    <format dxfId="1538">
      <pivotArea collapsedLevelsAreSubtotals="1" fieldPosition="0">
        <references count="1">
          <reference field="7" count="1">
            <x v="52"/>
          </reference>
        </references>
      </pivotArea>
    </format>
    <format dxfId="1537">
      <pivotArea collapsedLevelsAreSubtotals="1" fieldPosition="0">
        <references count="2">
          <reference field="7" count="1" selected="0">
            <x v="52"/>
          </reference>
          <reference field="9" count="1">
            <x v="121"/>
          </reference>
        </references>
      </pivotArea>
    </format>
    <format dxfId="1536">
      <pivotArea collapsedLevelsAreSubtotals="1" fieldPosition="0">
        <references count="3">
          <reference field="7" count="1" selected="0">
            <x v="52"/>
          </reference>
          <reference field="9" count="1" selected="0">
            <x v="121"/>
          </reference>
          <reference field="13" count="1">
            <x v="2"/>
          </reference>
        </references>
      </pivotArea>
    </format>
    <format dxfId="1535">
      <pivotArea collapsedLevelsAreSubtotals="1" fieldPosition="0">
        <references count="2">
          <reference field="7" count="1" selected="0">
            <x v="52"/>
          </reference>
          <reference field="9" count="1" defaultSubtotal="1">
            <x v="121"/>
          </reference>
        </references>
      </pivotArea>
    </format>
    <format dxfId="1534">
      <pivotArea collapsedLevelsAreSubtotals="1" fieldPosition="0">
        <references count="2">
          <reference field="7" count="1" selected="0">
            <x v="52"/>
          </reference>
          <reference field="9" count="1">
            <x v="122"/>
          </reference>
        </references>
      </pivotArea>
    </format>
    <format dxfId="1533">
      <pivotArea collapsedLevelsAreSubtotals="1" fieldPosition="0">
        <references count="3">
          <reference field="7" count="1" selected="0">
            <x v="52"/>
          </reference>
          <reference field="9" count="1" selected="0">
            <x v="122"/>
          </reference>
          <reference field="13" count="1">
            <x v="1"/>
          </reference>
        </references>
      </pivotArea>
    </format>
    <format dxfId="1532">
      <pivotArea collapsedLevelsAreSubtotals="1" fieldPosition="0">
        <references count="2">
          <reference field="7" count="1" selected="0">
            <x v="52"/>
          </reference>
          <reference field="9" count="1" defaultSubtotal="1">
            <x v="122"/>
          </reference>
        </references>
      </pivotArea>
    </format>
    <format dxfId="1531">
      <pivotArea collapsedLevelsAreSubtotals="1" fieldPosition="0">
        <references count="1">
          <reference field="7" count="1" defaultSubtotal="1">
            <x v="52"/>
          </reference>
        </references>
      </pivotArea>
    </format>
    <format dxfId="1530">
      <pivotArea collapsedLevelsAreSubtotals="1" fieldPosition="0">
        <references count="1">
          <reference field="7" count="1">
            <x v="55"/>
          </reference>
        </references>
      </pivotArea>
    </format>
    <format dxfId="1529">
      <pivotArea collapsedLevelsAreSubtotals="1" fieldPosition="0">
        <references count="1">
          <reference field="7" count="1">
            <x v="1"/>
          </reference>
        </references>
      </pivotArea>
    </format>
    <format dxfId="1528">
      <pivotArea dataOnly="0" labelOnly="1" fieldPosition="0">
        <references count="1">
          <reference field="7" count="1">
            <x v="1"/>
          </reference>
        </references>
      </pivotArea>
    </format>
    <format dxfId="1527">
      <pivotArea collapsedLevelsAreSubtotals="1" fieldPosition="0">
        <references count="1">
          <reference field="7" count="1" defaultSubtotal="1">
            <x v="1"/>
          </reference>
        </references>
      </pivotArea>
    </format>
    <format dxfId="1526">
      <pivotArea dataOnly="0" labelOnly="1" fieldPosition="0">
        <references count="1">
          <reference field="7" count="1" defaultSubtotal="1">
            <x v="1"/>
          </reference>
        </references>
      </pivotArea>
    </format>
    <format dxfId="1525">
      <pivotArea collapsedLevelsAreSubtotals="1" fieldPosition="0">
        <references count="1">
          <reference field="7" count="1" defaultSubtotal="1">
            <x v="2"/>
          </reference>
        </references>
      </pivotArea>
    </format>
    <format dxfId="1524">
      <pivotArea dataOnly="0" labelOnly="1" fieldPosition="0">
        <references count="1">
          <reference field="7" count="1" defaultSubtotal="1">
            <x v="2"/>
          </reference>
        </references>
      </pivotArea>
    </format>
    <format dxfId="1523">
      <pivotArea collapsedLevelsAreSubtotals="1" fieldPosition="0">
        <references count="1">
          <reference field="7" count="1" defaultSubtotal="1">
            <x v="3"/>
          </reference>
        </references>
      </pivotArea>
    </format>
    <format dxfId="1522">
      <pivotArea dataOnly="0" labelOnly="1" fieldPosition="0">
        <references count="1">
          <reference field="7" count="1" defaultSubtotal="1">
            <x v="3"/>
          </reference>
        </references>
      </pivotArea>
    </format>
    <format dxfId="1521">
      <pivotArea collapsedLevelsAreSubtotals="1" fieldPosition="0">
        <references count="1">
          <reference field="7" count="1" defaultSubtotal="1">
            <x v="1"/>
          </reference>
        </references>
      </pivotArea>
    </format>
    <format dxfId="1520">
      <pivotArea dataOnly="0" labelOnly="1" fieldPosition="0">
        <references count="1">
          <reference field="7" count="1" defaultSubtotal="1">
            <x v="1"/>
          </reference>
        </references>
      </pivotArea>
    </format>
    <format dxfId="1519">
      <pivotArea collapsedLevelsAreSubtotals="1" fieldPosition="0">
        <references count="1">
          <reference field="7" count="1">
            <x v="2"/>
          </reference>
        </references>
      </pivotArea>
    </format>
    <format dxfId="1518">
      <pivotArea dataOnly="0" labelOnly="1" fieldPosition="0">
        <references count="1">
          <reference field="7" count="1">
            <x v="2"/>
          </reference>
        </references>
      </pivotArea>
    </format>
    <format dxfId="1517">
      <pivotArea collapsedLevelsAreSubtotals="1" fieldPosition="0">
        <references count="1">
          <reference field="7" count="1" defaultSubtotal="1">
            <x v="2"/>
          </reference>
        </references>
      </pivotArea>
    </format>
    <format dxfId="1516">
      <pivotArea dataOnly="0" labelOnly="1" fieldPosition="0">
        <references count="1">
          <reference field="7" count="1" defaultSubtotal="1">
            <x v="2"/>
          </reference>
        </references>
      </pivotArea>
    </format>
    <format dxfId="1515">
      <pivotArea collapsedLevelsAreSubtotals="1" fieldPosition="0">
        <references count="1">
          <reference field="7" count="1">
            <x v="3"/>
          </reference>
        </references>
      </pivotArea>
    </format>
    <format dxfId="1514">
      <pivotArea dataOnly="0" labelOnly="1" fieldPosition="0">
        <references count="1">
          <reference field="7" count="1">
            <x v="3"/>
          </reference>
        </references>
      </pivotArea>
    </format>
    <format dxfId="1513">
      <pivotArea collapsedLevelsAreSubtotals="1" fieldPosition="0">
        <references count="1">
          <reference field="7" count="1" defaultSubtotal="1">
            <x v="3"/>
          </reference>
        </references>
      </pivotArea>
    </format>
    <format dxfId="1512">
      <pivotArea dataOnly="0" labelOnly="1" fieldPosition="0">
        <references count="1">
          <reference field="7" count="1" defaultSubtotal="1">
            <x v="3"/>
          </reference>
        </references>
      </pivotArea>
    </format>
    <format dxfId="1511">
      <pivotArea collapsedLevelsAreSubtotals="1" fieldPosition="0">
        <references count="1">
          <reference field="7" count="1">
            <x v="9"/>
          </reference>
        </references>
      </pivotArea>
    </format>
    <format dxfId="1510">
      <pivotArea dataOnly="0" labelOnly="1" fieldPosition="0">
        <references count="1">
          <reference field="7" count="1">
            <x v="9"/>
          </reference>
        </references>
      </pivotArea>
    </format>
    <format dxfId="1509">
      <pivotArea dataOnly="0" labelOnly="1" fieldPosition="0">
        <references count="1">
          <reference field="7" count="1">
            <x v="55"/>
          </reference>
        </references>
      </pivotArea>
    </format>
    <format dxfId="1508">
      <pivotArea dataOnly="0" labelOnly="1" fieldPosition="0">
        <references count="1">
          <reference field="7" count="1">
            <x v="56"/>
          </reference>
        </references>
      </pivotArea>
    </format>
    <format dxfId="1507">
      <pivotArea dataOnly="0" labelOnly="1" fieldPosition="0">
        <references count="2">
          <reference field="7" count="1" selected="0">
            <x v="13"/>
          </reference>
          <reference field="9" count="1">
            <x v="119"/>
          </reference>
        </references>
      </pivotArea>
    </format>
    <format dxfId="1506">
      <pivotArea dataOnly="0" labelOnly="1" fieldPosition="0">
        <references count="3">
          <reference field="7" count="1" selected="0">
            <x v="13"/>
          </reference>
          <reference field="9" count="1" selected="0">
            <x v="119"/>
          </reference>
          <reference field="13" count="2">
            <x v="1"/>
            <x v="3"/>
          </reference>
        </references>
      </pivotArea>
    </format>
    <format dxfId="1505">
      <pivotArea dataOnly="0" labelOnly="1" fieldPosition="0">
        <references count="2">
          <reference field="7" count="1" selected="0">
            <x v="13"/>
          </reference>
          <reference field="9" count="1" defaultSubtotal="1">
            <x v="119"/>
          </reference>
        </references>
      </pivotArea>
    </format>
    <format dxfId="1504">
      <pivotArea dataOnly="0" labelOnly="1" fieldPosition="0">
        <references count="2">
          <reference field="7" count="1" selected="0">
            <x v="14"/>
          </reference>
          <reference field="9" count="1">
            <x v="128"/>
          </reference>
        </references>
      </pivotArea>
    </format>
    <format dxfId="1503">
      <pivotArea dataOnly="0" labelOnly="1" fieldPosition="0">
        <references count="2">
          <reference field="7" count="1" selected="0">
            <x v="14"/>
          </reference>
          <reference field="9" count="1" defaultSubtotal="1">
            <x v="128"/>
          </reference>
        </references>
      </pivotArea>
    </format>
    <format dxfId="1502">
      <pivotArea dataOnly="0" labelOnly="1" fieldPosition="0">
        <references count="3">
          <reference field="7" count="1" selected="0">
            <x v="14"/>
          </reference>
          <reference field="9" count="1" selected="0">
            <x v="128"/>
          </reference>
          <reference field="13" count="1">
            <x v="1"/>
          </reference>
        </references>
      </pivotArea>
    </format>
    <format dxfId="1501">
      <pivotArea dataOnly="0" labelOnly="1" fieldPosition="0">
        <references count="2">
          <reference field="7" count="1" selected="0">
            <x v="14"/>
          </reference>
          <reference field="9" count="1">
            <x v="129"/>
          </reference>
        </references>
      </pivotArea>
    </format>
    <format dxfId="1500">
      <pivotArea dataOnly="0" labelOnly="1" fieldPosition="0">
        <references count="2">
          <reference field="7" count="1" selected="0">
            <x v="14"/>
          </reference>
          <reference field="9" count="1" defaultSubtotal="1">
            <x v="129"/>
          </reference>
        </references>
      </pivotArea>
    </format>
    <format dxfId="1499">
      <pivotArea dataOnly="0" labelOnly="1" fieldPosition="0">
        <references count="3">
          <reference field="7" count="1" selected="0">
            <x v="14"/>
          </reference>
          <reference field="9" count="1" selected="0">
            <x v="129"/>
          </reference>
          <reference field="13" count="2">
            <x v="1"/>
            <x v="3"/>
          </reference>
        </references>
      </pivotArea>
    </format>
    <format dxfId="1498">
      <pivotArea dataOnly="0" labelOnly="1" fieldPosition="0">
        <references count="2">
          <reference field="7" count="1" selected="0">
            <x v="14"/>
          </reference>
          <reference field="9" count="1">
            <x v="130"/>
          </reference>
        </references>
      </pivotArea>
    </format>
    <format dxfId="1497">
      <pivotArea dataOnly="0" labelOnly="1" fieldPosition="0">
        <references count="2">
          <reference field="7" count="1" selected="0">
            <x v="14"/>
          </reference>
          <reference field="9" count="1" defaultSubtotal="1">
            <x v="130"/>
          </reference>
        </references>
      </pivotArea>
    </format>
    <format dxfId="1496">
      <pivotArea dataOnly="0" labelOnly="1" fieldPosition="0">
        <references count="3">
          <reference field="7" count="1" selected="0">
            <x v="14"/>
          </reference>
          <reference field="9" count="1" selected="0">
            <x v="130"/>
          </reference>
          <reference field="13" count="1">
            <x v="1"/>
          </reference>
        </references>
      </pivotArea>
    </format>
    <format dxfId="1495">
      <pivotArea dataOnly="0" labelOnly="1" fieldPosition="0">
        <references count="2">
          <reference field="7" count="1" selected="0">
            <x v="12"/>
          </reference>
          <reference field="9" count="1">
            <x v="127"/>
          </reference>
        </references>
      </pivotArea>
    </format>
    <format dxfId="1494">
      <pivotArea dataOnly="0" labelOnly="1" fieldPosition="0">
        <references count="2">
          <reference field="7" count="1" selected="0">
            <x v="12"/>
          </reference>
          <reference field="9" count="1" defaultSubtotal="1">
            <x v="127"/>
          </reference>
        </references>
      </pivotArea>
    </format>
    <format dxfId="1493">
      <pivotArea dataOnly="0" labelOnly="1" fieldPosition="0">
        <references count="3">
          <reference field="7" count="1" selected="0">
            <x v="12"/>
          </reference>
          <reference field="9" count="1" selected="0">
            <x v="127"/>
          </reference>
          <reference field="13" count="1">
            <x v="2"/>
          </reference>
        </references>
      </pivotArea>
    </format>
    <format dxfId="1492">
      <pivotArea dataOnly="0" labelOnly="1" fieldPosition="0">
        <references count="2">
          <reference field="7" count="1" selected="0">
            <x v="11"/>
          </reference>
          <reference field="9" count="1">
            <x v="123"/>
          </reference>
        </references>
      </pivotArea>
    </format>
    <format dxfId="1491">
      <pivotArea dataOnly="0" labelOnly="1" fieldPosition="0">
        <references count="3">
          <reference field="7" count="1" selected="0">
            <x v="11"/>
          </reference>
          <reference field="9" count="1" selected="0">
            <x v="123"/>
          </reference>
          <reference field="13" count="1">
            <x v="1"/>
          </reference>
        </references>
      </pivotArea>
    </format>
    <format dxfId="1490">
      <pivotArea dataOnly="0" labelOnly="1" fieldPosition="0">
        <references count="2">
          <reference field="7" count="1" selected="0">
            <x v="11"/>
          </reference>
          <reference field="9" count="1">
            <x v="124"/>
          </reference>
        </references>
      </pivotArea>
    </format>
    <format dxfId="1489">
      <pivotArea dataOnly="0" labelOnly="1" fieldPosition="0">
        <references count="3">
          <reference field="7" count="1" selected="0">
            <x v="11"/>
          </reference>
          <reference field="9" count="1" selected="0">
            <x v="124"/>
          </reference>
          <reference field="13" count="2">
            <x v="1"/>
            <x v="2"/>
          </reference>
        </references>
      </pivotArea>
    </format>
    <format dxfId="1488">
      <pivotArea collapsedLevelsAreSubtotals="1" fieldPosition="0">
        <references count="1">
          <reference field="7" count="1">
            <x v="4"/>
          </reference>
        </references>
      </pivotArea>
    </format>
    <format dxfId="1487">
      <pivotArea dataOnly="0" labelOnly="1" fieldPosition="0">
        <references count="1">
          <reference field="7" count="1">
            <x v="4"/>
          </reference>
        </references>
      </pivotArea>
    </format>
    <format dxfId="1486">
      <pivotArea collapsedLevelsAreSubtotals="1" fieldPosition="0">
        <references count="1">
          <reference field="7" count="1">
            <x v="5"/>
          </reference>
        </references>
      </pivotArea>
    </format>
    <format dxfId="1485">
      <pivotArea dataOnly="0" labelOnly="1" fieldPosition="0">
        <references count="1">
          <reference field="7" count="1">
            <x v="5"/>
          </reference>
        </references>
      </pivotArea>
    </format>
    <format dxfId="1484">
      <pivotArea collapsedLevelsAreSubtotals="1" fieldPosition="0">
        <references count="1">
          <reference field="7" count="1">
            <x v="6"/>
          </reference>
        </references>
      </pivotArea>
    </format>
    <format dxfId="1483">
      <pivotArea dataOnly="0" labelOnly="1" fieldPosition="0">
        <references count="1">
          <reference field="7" count="1">
            <x v="6"/>
          </reference>
        </references>
      </pivotArea>
    </format>
    <format dxfId="1482">
      <pivotArea collapsedLevelsAreSubtotals="1" fieldPosition="0">
        <references count="1">
          <reference field="7" count="1">
            <x v="7"/>
          </reference>
        </references>
      </pivotArea>
    </format>
    <format dxfId="1481">
      <pivotArea dataOnly="0" labelOnly="1" fieldPosition="0">
        <references count="1">
          <reference field="7" count="1">
            <x v="7"/>
          </reference>
        </references>
      </pivotArea>
    </format>
    <format dxfId="1480">
      <pivotArea collapsedLevelsAreSubtotals="1" fieldPosition="0">
        <references count="1">
          <reference field="7" count="1" defaultSubtotal="1">
            <x v="4"/>
          </reference>
        </references>
      </pivotArea>
    </format>
    <format dxfId="1479">
      <pivotArea collapsedLevelsAreSubtotals="1" fieldPosition="0">
        <references count="1">
          <reference field="7" count="1">
            <x v="5"/>
          </reference>
        </references>
      </pivotArea>
    </format>
    <format dxfId="1478">
      <pivotArea dataOnly="0" labelOnly="1" fieldPosition="0">
        <references count="1">
          <reference field="7" count="1">
            <x v="5"/>
          </reference>
        </references>
      </pivotArea>
    </format>
    <format dxfId="1477">
      <pivotArea dataOnly="0" labelOnly="1" fieldPosition="0">
        <references count="1">
          <reference field="7" count="1">
            <x v="5"/>
          </reference>
        </references>
      </pivotArea>
    </format>
    <format dxfId="1476">
      <pivotArea collapsedLevelsAreSubtotals="1" fieldPosition="0">
        <references count="1">
          <reference field="7" count="1">
            <x v="6"/>
          </reference>
        </references>
      </pivotArea>
    </format>
    <format dxfId="1475">
      <pivotArea dataOnly="0" labelOnly="1" fieldPosition="0">
        <references count="1">
          <reference field="7" count="1">
            <x v="6"/>
          </reference>
        </references>
      </pivotArea>
    </format>
    <format dxfId="1474">
      <pivotArea dataOnly="0" labelOnly="1" fieldPosition="0">
        <references count="1">
          <reference field="7" count="1">
            <x v="6"/>
          </reference>
        </references>
      </pivotArea>
    </format>
    <format dxfId="1473">
      <pivotArea collapsedLevelsAreSubtotals="1" fieldPosition="0">
        <references count="1">
          <reference field="7" count="1">
            <x v="7"/>
          </reference>
        </references>
      </pivotArea>
    </format>
    <format dxfId="1472">
      <pivotArea dataOnly="0" labelOnly="1" fieldPosition="0">
        <references count="1">
          <reference field="7" count="1">
            <x v="7"/>
          </reference>
        </references>
      </pivotArea>
    </format>
    <format dxfId="1471">
      <pivotArea dataOnly="0" labelOnly="1" fieldPosition="0">
        <references count="1">
          <reference field="7" count="1">
            <x v="7"/>
          </reference>
        </references>
      </pivotArea>
    </format>
    <format dxfId="1470">
      <pivotArea dataOnly="0" labelOnly="1" fieldPosition="0">
        <references count="1">
          <reference field="7" count="1">
            <x v="8"/>
          </reference>
        </references>
      </pivotArea>
    </format>
    <format dxfId="1469">
      <pivotArea dataOnly="0" labelOnly="1" fieldPosition="0">
        <references count="1">
          <reference field="7" count="1">
            <x v="10"/>
          </reference>
        </references>
      </pivotArea>
    </format>
    <format dxfId="1468">
      <pivotArea dataOnly="0" labelOnly="1" fieldPosition="0">
        <references count="1">
          <reference field="7" count="1">
            <x v="15"/>
          </reference>
        </references>
      </pivotArea>
    </format>
    <format dxfId="1467">
      <pivotArea dataOnly="0" labelOnly="1" fieldPosition="0">
        <references count="1">
          <reference field="7" count="1">
            <x v="16"/>
          </reference>
        </references>
      </pivotArea>
    </format>
    <format dxfId="1466">
      <pivotArea dataOnly="0" labelOnly="1" fieldPosition="0">
        <references count="2">
          <reference field="7" count="1" selected="0">
            <x v="16"/>
          </reference>
          <reference field="9" count="1">
            <x v="74"/>
          </reference>
        </references>
      </pivotArea>
    </format>
    <format dxfId="1465">
      <pivotArea dataOnly="0" labelOnly="1" fieldPosition="0">
        <references count="3">
          <reference field="7" count="1" selected="0">
            <x v="16"/>
          </reference>
          <reference field="9" count="1" selected="0">
            <x v="74"/>
          </reference>
          <reference field="13" count="1">
            <x v="1"/>
          </reference>
        </references>
      </pivotArea>
    </format>
    <format dxfId="1464">
      <pivotArea dataOnly="0" labelOnly="1" fieldPosition="0">
        <references count="2">
          <reference field="7" count="1" selected="0">
            <x v="16"/>
          </reference>
          <reference field="9" count="1" defaultSubtotal="1">
            <x v="74"/>
          </reference>
        </references>
      </pivotArea>
    </format>
    <format dxfId="1463">
      <pivotArea dataOnly="0" labelOnly="1" fieldPosition="0">
        <references count="1">
          <reference field="7" count="1">
            <x v="18"/>
          </reference>
        </references>
      </pivotArea>
    </format>
    <format dxfId="1462">
      <pivotArea dataOnly="0" labelOnly="1" fieldPosition="0">
        <references count="1">
          <reference field="7" count="1">
            <x v="20"/>
          </reference>
        </references>
      </pivotArea>
    </format>
    <format dxfId="1461">
      <pivotArea dataOnly="0" labelOnly="1" fieldPosition="0">
        <references count="1">
          <reference field="7" count="1">
            <x v="21"/>
          </reference>
        </references>
      </pivotArea>
    </format>
    <format dxfId="1460">
      <pivotArea dataOnly="0" labelOnly="1" fieldPosition="0">
        <references count="1">
          <reference field="7" count="1">
            <x v="22"/>
          </reference>
        </references>
      </pivotArea>
    </format>
    <format dxfId="1459">
      <pivotArea dataOnly="0" labelOnly="1" fieldPosition="0">
        <references count="1">
          <reference field="7" count="1">
            <x v="23"/>
          </reference>
        </references>
      </pivotArea>
    </format>
    <format dxfId="1458">
      <pivotArea dataOnly="0" labelOnly="1" fieldPosition="0">
        <references count="1">
          <reference field="7" count="1">
            <x v="24"/>
          </reference>
        </references>
      </pivotArea>
    </format>
    <format dxfId="1457">
      <pivotArea dataOnly="0" labelOnly="1" fieldPosition="0">
        <references count="1">
          <reference field="7" count="1">
            <x v="25"/>
          </reference>
        </references>
      </pivotArea>
    </format>
    <format dxfId="1456">
      <pivotArea dataOnly="0" labelOnly="1" fieldPosition="0">
        <references count="1">
          <reference field="7" count="1">
            <x v="26"/>
          </reference>
        </references>
      </pivotArea>
    </format>
    <format dxfId="1455">
      <pivotArea dataOnly="0" labelOnly="1" fieldPosition="0">
        <references count="1">
          <reference field="7" count="1">
            <x v="27"/>
          </reference>
        </references>
      </pivotArea>
    </format>
    <format dxfId="1454">
      <pivotArea dataOnly="0" labelOnly="1" fieldPosition="0">
        <references count="1">
          <reference field="7" count="1">
            <x v="28"/>
          </reference>
        </references>
      </pivotArea>
    </format>
    <format dxfId="1453">
      <pivotArea dataOnly="0" labelOnly="1" fieldPosition="0">
        <references count="1">
          <reference field="7" count="1">
            <x v="29"/>
          </reference>
        </references>
      </pivotArea>
    </format>
    <format dxfId="1452">
      <pivotArea dataOnly="0" labelOnly="1" fieldPosition="0">
        <references count="1">
          <reference field="7" count="1">
            <x v="30"/>
          </reference>
        </references>
      </pivotArea>
    </format>
    <format dxfId="1451">
      <pivotArea dataOnly="0" labelOnly="1" fieldPosition="0">
        <references count="1">
          <reference field="7" count="1">
            <x v="31"/>
          </reference>
        </references>
      </pivotArea>
    </format>
    <format dxfId="1450">
      <pivotArea dataOnly="0" labelOnly="1" fieldPosition="0">
        <references count="1">
          <reference field="7" count="1">
            <x v="32"/>
          </reference>
        </references>
      </pivotArea>
    </format>
    <format dxfId="1449">
      <pivotArea dataOnly="0" labelOnly="1" fieldPosition="0">
        <references count="1">
          <reference field="7" count="1">
            <x v="33"/>
          </reference>
        </references>
      </pivotArea>
    </format>
    <format dxfId="1448">
      <pivotArea dataOnly="0" labelOnly="1" fieldPosition="0">
        <references count="1">
          <reference field="7" count="1">
            <x v="34"/>
          </reference>
        </references>
      </pivotArea>
    </format>
    <format dxfId="1447">
      <pivotArea dataOnly="0" labelOnly="1" fieldPosition="0">
        <references count="1">
          <reference field="7" count="1">
            <x v="35"/>
          </reference>
        </references>
      </pivotArea>
    </format>
    <format dxfId="1446">
      <pivotArea dataOnly="0" labelOnly="1" fieldPosition="0">
        <references count="1">
          <reference field="7" count="1">
            <x v="36"/>
          </reference>
        </references>
      </pivotArea>
    </format>
    <format dxfId="1445">
      <pivotArea dataOnly="0" labelOnly="1" fieldPosition="0">
        <references count="1">
          <reference field="7" count="1">
            <x v="42"/>
          </reference>
        </references>
      </pivotArea>
    </format>
    <format dxfId="1444">
      <pivotArea dataOnly="0" labelOnly="1" fieldPosition="0">
        <references count="1">
          <reference field="7" count="1">
            <x v="44"/>
          </reference>
        </references>
      </pivotArea>
    </format>
    <format dxfId="1443">
      <pivotArea dataOnly="0" labelOnly="1" fieldPosition="0">
        <references count="1">
          <reference field="7" count="1">
            <x v="46"/>
          </reference>
        </references>
      </pivotArea>
    </format>
    <format dxfId="1442">
      <pivotArea dataOnly="0" labelOnly="1" fieldPosition="0">
        <references count="1">
          <reference field="7" count="1">
            <x v="47"/>
          </reference>
        </references>
      </pivotArea>
    </format>
    <format dxfId="1441">
      <pivotArea dataOnly="0" labelOnly="1" fieldPosition="0">
        <references count="1">
          <reference field="7" count="1">
            <x v="49"/>
          </reference>
        </references>
      </pivotArea>
    </format>
    <format dxfId="1440">
      <pivotArea dataOnly="0" labelOnly="1" fieldPosition="0">
        <references count="2">
          <reference field="7" count="1" selected="0">
            <x v="49"/>
          </reference>
          <reference field="9" count="1">
            <x v="52"/>
          </reference>
        </references>
      </pivotArea>
    </format>
    <format dxfId="1439">
      <pivotArea dataOnly="0" labelOnly="1" fieldPosition="0">
        <references count="3">
          <reference field="7" count="1" selected="0">
            <x v="49"/>
          </reference>
          <reference field="9" count="1" selected="0">
            <x v="52"/>
          </reference>
          <reference field="13" count="1">
            <x v="1"/>
          </reference>
        </references>
      </pivotArea>
    </format>
    <format dxfId="1438">
      <pivotArea dataOnly="0" fieldPosition="0">
        <references count="1">
          <reference field="7" count="1">
            <x v="51"/>
          </reference>
        </references>
      </pivotArea>
    </format>
    <format dxfId="1437">
      <pivotArea dataOnly="0" labelOnly="1" fieldPosition="0">
        <references count="2">
          <reference field="7" count="1" selected="0">
            <x v="49"/>
          </reference>
          <reference field="9" count="1" defaultSubtotal="1">
            <x v="52"/>
          </reference>
        </references>
      </pivotArea>
    </format>
    <format dxfId="1436">
      <pivotArea dataOnly="0" labelOnly="1" fieldPosition="0">
        <references count="2">
          <reference field="7" count="1" selected="0">
            <x v="4"/>
          </reference>
          <reference field="9" count="1">
            <x v="2"/>
          </reference>
        </references>
      </pivotArea>
    </format>
    <format dxfId="1435">
      <pivotArea dataOnly="0" labelOnly="1" fieldPosition="0">
        <references count="3">
          <reference field="7" count="1" selected="0">
            <x v="4"/>
          </reference>
          <reference field="9" count="1" selected="0">
            <x v="2"/>
          </reference>
          <reference field="13" count="3">
            <x v="1"/>
            <x v="2"/>
            <x v="4"/>
          </reference>
        </references>
      </pivotArea>
    </format>
    <format dxfId="1434">
      <pivotArea dataOnly="0" labelOnly="1" fieldPosition="0">
        <references count="2">
          <reference field="7" count="1" selected="0">
            <x v="4"/>
          </reference>
          <reference field="9" count="1">
            <x v="15"/>
          </reference>
        </references>
      </pivotArea>
    </format>
    <format dxfId="1433">
      <pivotArea dataOnly="0" labelOnly="1" fieldPosition="0">
        <references count="3">
          <reference field="7" count="1" selected="0">
            <x v="4"/>
          </reference>
          <reference field="9" count="1" selected="0">
            <x v="15"/>
          </reference>
          <reference field="13" count="3">
            <x v="1"/>
            <x v="2"/>
            <x v="4"/>
          </reference>
        </references>
      </pivotArea>
    </format>
    <format dxfId="1432">
      <pivotArea dataOnly="0" labelOnly="1" fieldPosition="0">
        <references count="2">
          <reference field="7" count="1" selected="0">
            <x v="4"/>
          </reference>
          <reference field="9" count="1">
            <x v="91"/>
          </reference>
        </references>
      </pivotArea>
    </format>
    <format dxfId="1431">
      <pivotArea dataOnly="0" labelOnly="1" fieldPosition="0">
        <references count="3">
          <reference field="7" count="1" selected="0">
            <x v="4"/>
          </reference>
          <reference field="9" count="1" selected="0">
            <x v="91"/>
          </reference>
          <reference field="13" count="1">
            <x v="1"/>
          </reference>
        </references>
      </pivotArea>
    </format>
    <format dxfId="1430">
      <pivotArea dataOnly="0" labelOnly="1" fieldPosition="0">
        <references count="2">
          <reference field="7" count="1" selected="0">
            <x v="4"/>
          </reference>
          <reference field="9" count="1">
            <x v="25"/>
          </reference>
        </references>
      </pivotArea>
    </format>
    <format dxfId="1429">
      <pivotArea dataOnly="0" labelOnly="1" fieldPosition="0">
        <references count="3">
          <reference field="7" count="1" selected="0">
            <x v="4"/>
          </reference>
          <reference field="9" count="1" selected="0">
            <x v="25"/>
          </reference>
          <reference field="13" count="1">
            <x v="1"/>
          </reference>
        </references>
      </pivotArea>
    </format>
    <format dxfId="1428">
      <pivotArea dataOnly="0" labelOnly="1" fieldPosition="0">
        <references count="2">
          <reference field="7" count="1" selected="0">
            <x v="4"/>
          </reference>
          <reference field="9" count="1">
            <x v="50"/>
          </reference>
        </references>
      </pivotArea>
    </format>
    <format dxfId="1427">
      <pivotArea dataOnly="0" labelOnly="1" fieldPosition="0">
        <references count="3">
          <reference field="7" count="1" selected="0">
            <x v="4"/>
          </reference>
          <reference field="9" count="1" selected="0">
            <x v="50"/>
          </reference>
          <reference field="13" count="1">
            <x v="4"/>
          </reference>
        </references>
      </pivotArea>
    </format>
    <format dxfId="1426">
      <pivotArea dataOnly="0" labelOnly="1" fieldPosition="0">
        <references count="2">
          <reference field="7" count="1" selected="0">
            <x v="4"/>
          </reference>
          <reference field="9" count="1">
            <x v="73"/>
          </reference>
        </references>
      </pivotArea>
    </format>
    <format dxfId="1425">
      <pivotArea dataOnly="0" labelOnly="1" fieldPosition="0">
        <references count="3">
          <reference field="7" count="1" selected="0">
            <x v="4"/>
          </reference>
          <reference field="9" count="1" selected="0">
            <x v="73"/>
          </reference>
          <reference field="13" count="2">
            <x v="1"/>
            <x v="2"/>
          </reference>
        </references>
      </pivotArea>
    </format>
    <format dxfId="1424">
      <pivotArea dataOnly="0" labelOnly="1" fieldPosition="0">
        <references count="2">
          <reference field="7" count="1" selected="0">
            <x v="4"/>
          </reference>
          <reference field="9" count="1">
            <x v="86"/>
          </reference>
        </references>
      </pivotArea>
    </format>
    <format dxfId="1423">
      <pivotArea dataOnly="0" labelOnly="1" fieldPosition="0">
        <references count="3">
          <reference field="7" count="1" selected="0">
            <x v="4"/>
          </reference>
          <reference field="9" count="1" selected="0">
            <x v="86"/>
          </reference>
          <reference field="13" count="1">
            <x v="1"/>
          </reference>
        </references>
      </pivotArea>
    </format>
    <format dxfId="1422">
      <pivotArea dataOnly="0" labelOnly="1" fieldPosition="0">
        <references count="2">
          <reference field="7" count="1" selected="0">
            <x v="4"/>
          </reference>
          <reference field="9" count="1">
            <x v="98"/>
          </reference>
        </references>
      </pivotArea>
    </format>
    <format dxfId="1421">
      <pivotArea dataOnly="0" labelOnly="1" fieldPosition="0">
        <references count="3">
          <reference field="7" count="1" selected="0">
            <x v="4"/>
          </reference>
          <reference field="9" count="1" selected="0">
            <x v="98"/>
          </reference>
          <reference field="13" count="2">
            <x v="1"/>
            <x v="4"/>
          </reference>
        </references>
      </pivotArea>
    </format>
    <format dxfId="1420">
      <pivotArea dataOnly="0" labelOnly="1" fieldPosition="0">
        <references count="2">
          <reference field="7" count="1" selected="0">
            <x v="4"/>
          </reference>
          <reference field="9" count="1">
            <x v="100"/>
          </reference>
        </references>
      </pivotArea>
    </format>
    <format dxfId="1419">
      <pivotArea dataOnly="0" labelOnly="1" fieldPosition="0">
        <references count="3">
          <reference field="7" count="1" selected="0">
            <x v="4"/>
          </reference>
          <reference field="9" count="1" selected="0">
            <x v="100"/>
          </reference>
          <reference field="13" count="1">
            <x v="1"/>
          </reference>
        </references>
      </pivotArea>
    </format>
    <format dxfId="1418">
      <pivotArea dataOnly="0" labelOnly="1" fieldPosition="0">
        <references count="2">
          <reference field="7" count="1" selected="0">
            <x v="4"/>
          </reference>
          <reference field="9" count="1">
            <x v="102"/>
          </reference>
        </references>
      </pivotArea>
    </format>
    <format dxfId="1417">
      <pivotArea dataOnly="0" labelOnly="1" fieldPosition="0">
        <references count="3">
          <reference field="7" count="1" selected="0">
            <x v="4"/>
          </reference>
          <reference field="9" count="1" selected="0">
            <x v="102"/>
          </reference>
          <reference field="13" count="1">
            <x v="1"/>
          </reference>
        </references>
      </pivotArea>
    </format>
    <format dxfId="1416">
      <pivotArea dataOnly="0" labelOnly="1" fieldPosition="0">
        <references count="2">
          <reference field="7" count="1" selected="0">
            <x v="4"/>
          </reference>
          <reference field="9" count="1">
            <x v="103"/>
          </reference>
        </references>
      </pivotArea>
    </format>
    <format dxfId="1415">
      <pivotArea dataOnly="0" labelOnly="1" fieldPosition="0">
        <references count="3">
          <reference field="7" count="1" selected="0">
            <x v="4"/>
          </reference>
          <reference field="9" count="1" selected="0">
            <x v="103"/>
          </reference>
          <reference field="13" count="1">
            <x v="2"/>
          </reference>
        </references>
      </pivotArea>
    </format>
    <format dxfId="1414">
      <pivotArea dataOnly="0" labelOnly="1" fieldPosition="0">
        <references count="2">
          <reference field="7" count="1" selected="0">
            <x v="8"/>
          </reference>
          <reference field="9" count="1">
            <x v="35"/>
          </reference>
        </references>
      </pivotArea>
    </format>
    <format dxfId="1413">
      <pivotArea dataOnly="0" labelOnly="1" fieldPosition="0">
        <references count="3">
          <reference field="7" count="1" selected="0">
            <x v="8"/>
          </reference>
          <reference field="9" count="1" selected="0">
            <x v="35"/>
          </reference>
          <reference field="13" count="1">
            <x v="2"/>
          </reference>
        </references>
      </pivotArea>
    </format>
    <format dxfId="1412">
      <pivotArea dataOnly="0" labelOnly="1" fieldPosition="0">
        <references count="2">
          <reference field="7" count="1" selected="0">
            <x v="8"/>
          </reference>
          <reference field="9" count="1">
            <x v="89"/>
          </reference>
        </references>
      </pivotArea>
    </format>
    <format dxfId="1411">
      <pivotArea dataOnly="0" labelOnly="1" fieldPosition="0">
        <references count="2">
          <reference field="7" count="1" selected="0">
            <x v="9"/>
          </reference>
          <reference field="9" count="1">
            <x v="9"/>
          </reference>
        </references>
      </pivotArea>
    </format>
    <format dxfId="1410">
      <pivotArea dataOnly="0" labelOnly="1" fieldPosition="0">
        <references count="2">
          <reference field="7" count="1" selected="0">
            <x v="9"/>
          </reference>
          <reference field="9" count="1" defaultSubtotal="1">
            <x v="9"/>
          </reference>
        </references>
      </pivotArea>
    </format>
    <format dxfId="1409">
      <pivotArea dataOnly="0" labelOnly="1" fieldPosition="0">
        <references count="3">
          <reference field="7" count="1" selected="0">
            <x v="9"/>
          </reference>
          <reference field="9" count="1" selected="0">
            <x v="9"/>
          </reference>
          <reference field="13" count="3">
            <x v="1"/>
            <x v="2"/>
            <x v="4"/>
          </reference>
        </references>
      </pivotArea>
    </format>
    <format dxfId="1408">
      <pivotArea dataOnly="0" labelOnly="1" fieldPosition="0">
        <references count="2">
          <reference field="7" count="1" selected="0">
            <x v="9"/>
          </reference>
          <reference field="9" count="1">
            <x v="26"/>
          </reference>
        </references>
      </pivotArea>
    </format>
    <format dxfId="1407">
      <pivotArea dataOnly="0" labelOnly="1" fieldPosition="0">
        <references count="2">
          <reference field="7" count="1" selected="0">
            <x v="9"/>
          </reference>
          <reference field="9" count="1" defaultSubtotal="1">
            <x v="26"/>
          </reference>
        </references>
      </pivotArea>
    </format>
    <format dxfId="1406">
      <pivotArea dataOnly="0" labelOnly="1" fieldPosition="0">
        <references count="3">
          <reference field="7" count="1" selected="0">
            <x v="9"/>
          </reference>
          <reference field="9" count="1" selected="0">
            <x v="26"/>
          </reference>
          <reference field="13" count="1">
            <x v="2"/>
          </reference>
        </references>
      </pivotArea>
    </format>
    <format dxfId="1405">
      <pivotArea dataOnly="0" labelOnly="1" fieldPosition="0">
        <references count="2">
          <reference field="7" count="1" selected="0">
            <x v="9"/>
          </reference>
          <reference field="9" count="3">
            <x v="34"/>
            <x v="41"/>
            <x v="63"/>
          </reference>
        </references>
      </pivotArea>
    </format>
    <format dxfId="1404">
      <pivotArea dataOnly="0" labelOnly="1" fieldPosition="0">
        <references count="2">
          <reference field="7" count="1" selected="0">
            <x v="9"/>
          </reference>
          <reference field="9" count="3" defaultSubtotal="1">
            <x v="34"/>
            <x v="41"/>
            <x v="63"/>
          </reference>
        </references>
      </pivotArea>
    </format>
    <format dxfId="1403">
      <pivotArea dataOnly="0" labelOnly="1" fieldPosition="0">
        <references count="3">
          <reference field="7" count="1" selected="0">
            <x v="9"/>
          </reference>
          <reference field="9" count="1" selected="0">
            <x v="34"/>
          </reference>
          <reference field="13" count="2">
            <x v="2"/>
            <x v="4"/>
          </reference>
        </references>
      </pivotArea>
    </format>
    <format dxfId="1402">
      <pivotArea dataOnly="0" labelOnly="1" fieldPosition="0">
        <references count="3">
          <reference field="7" count="1" selected="0">
            <x v="9"/>
          </reference>
          <reference field="9" count="1" selected="0">
            <x v="41"/>
          </reference>
          <reference field="13" count="3">
            <x v="1"/>
            <x v="2"/>
            <x v="4"/>
          </reference>
        </references>
      </pivotArea>
    </format>
    <format dxfId="1401">
      <pivotArea dataOnly="0" labelOnly="1" fieldPosition="0">
        <references count="3">
          <reference field="7" count="1" selected="0">
            <x v="9"/>
          </reference>
          <reference field="9" count="1" selected="0">
            <x v="63"/>
          </reference>
          <reference field="13" count="1">
            <x v="2"/>
          </reference>
        </references>
      </pivotArea>
    </format>
    <format dxfId="1400">
      <pivotArea dataOnly="0" labelOnly="1" fieldPosition="0">
        <references count="2">
          <reference field="7" count="1" selected="0">
            <x v="9"/>
          </reference>
          <reference field="9" count="1">
            <x v="72"/>
          </reference>
        </references>
      </pivotArea>
    </format>
    <format dxfId="1399">
      <pivotArea dataOnly="0" labelOnly="1" fieldPosition="0">
        <references count="2">
          <reference field="7" count="1" selected="0">
            <x v="9"/>
          </reference>
          <reference field="9" count="1" defaultSubtotal="1">
            <x v="72"/>
          </reference>
        </references>
      </pivotArea>
    </format>
    <format dxfId="1398">
      <pivotArea dataOnly="0" labelOnly="1" fieldPosition="0">
        <references count="3">
          <reference field="7" count="1" selected="0">
            <x v="9"/>
          </reference>
          <reference field="9" count="1" selected="0">
            <x v="72"/>
          </reference>
          <reference field="13" count="2">
            <x v="1"/>
            <x v="2"/>
          </reference>
        </references>
      </pivotArea>
    </format>
    <format dxfId="1397">
      <pivotArea dataOnly="0" labelOnly="1" fieldPosition="0">
        <references count="2">
          <reference field="7" count="1" selected="0">
            <x v="8"/>
          </reference>
          <reference field="9" count="1">
            <x v="89"/>
          </reference>
        </references>
      </pivotArea>
    </format>
    <format dxfId="1396">
      <pivotArea dataOnly="0" labelOnly="1" fieldPosition="0">
        <references count="3">
          <reference field="7" count="1" selected="0">
            <x v="8"/>
          </reference>
          <reference field="9" count="1" selected="0">
            <x v="89"/>
          </reference>
          <reference field="13" count="1">
            <x v="1"/>
          </reference>
        </references>
      </pivotArea>
    </format>
    <format dxfId="1395">
      <pivotArea dataOnly="0" labelOnly="1" fieldPosition="0">
        <references count="2">
          <reference field="7" count="1" selected="0">
            <x v="9"/>
          </reference>
          <reference field="9" count="1">
            <x v="76"/>
          </reference>
        </references>
      </pivotArea>
    </format>
    <format dxfId="1394">
      <pivotArea dataOnly="0" labelOnly="1" fieldPosition="0">
        <references count="3">
          <reference field="7" count="1" selected="0">
            <x v="9"/>
          </reference>
          <reference field="9" count="1" selected="0">
            <x v="76"/>
          </reference>
          <reference field="13" count="2">
            <x v="1"/>
            <x v="2"/>
          </reference>
        </references>
      </pivotArea>
    </format>
    <format dxfId="1393">
      <pivotArea dataOnly="0" labelOnly="1" fieldPosition="0">
        <references count="2">
          <reference field="7" count="1" selected="0">
            <x v="9"/>
          </reference>
          <reference field="9" count="1" defaultSubtotal="1">
            <x v="76"/>
          </reference>
        </references>
      </pivotArea>
    </format>
    <format dxfId="1392">
      <pivotArea dataOnly="0" labelOnly="1" fieldPosition="0">
        <references count="2">
          <reference field="7" count="1" selected="0">
            <x v="10"/>
          </reference>
          <reference field="9" count="1">
            <x v="5"/>
          </reference>
        </references>
      </pivotArea>
    </format>
    <format dxfId="1391">
      <pivotArea dataOnly="0" labelOnly="1" fieldPosition="0">
        <references count="2">
          <reference field="7" count="1" selected="0">
            <x v="10"/>
          </reference>
          <reference field="9" count="1" defaultSubtotal="1">
            <x v="5"/>
          </reference>
        </references>
      </pivotArea>
    </format>
    <format dxfId="1390">
      <pivotArea dataOnly="0" labelOnly="1" fieldPosition="0">
        <references count="3">
          <reference field="7" count="1" selected="0">
            <x v="10"/>
          </reference>
          <reference field="9" count="1" selected="0">
            <x v="5"/>
          </reference>
          <reference field="13" count="3">
            <x v="1"/>
            <x v="2"/>
            <x v="4"/>
          </reference>
        </references>
      </pivotArea>
    </format>
    <format dxfId="1389">
      <pivotArea dataOnly="0" labelOnly="1" fieldPosition="0">
        <references count="2">
          <reference field="7" count="1" selected="0">
            <x v="10"/>
          </reference>
          <reference field="9" count="1">
            <x v="19"/>
          </reference>
        </references>
      </pivotArea>
    </format>
    <format dxfId="1388">
      <pivotArea dataOnly="0" labelOnly="1" fieldPosition="0">
        <references count="2">
          <reference field="7" count="1" selected="0">
            <x v="10"/>
          </reference>
          <reference field="9" count="1" defaultSubtotal="1">
            <x v="19"/>
          </reference>
        </references>
      </pivotArea>
    </format>
    <format dxfId="1387">
      <pivotArea dataOnly="0" labelOnly="1" fieldPosition="0">
        <references count="3">
          <reference field="7" count="1" selected="0">
            <x v="10"/>
          </reference>
          <reference field="9" count="1" selected="0">
            <x v="19"/>
          </reference>
          <reference field="13" count="1">
            <x v="1"/>
          </reference>
        </references>
      </pivotArea>
    </format>
    <format dxfId="1386">
      <pivotArea dataOnly="0" labelOnly="1" fieldPosition="0">
        <references count="2">
          <reference field="7" count="1" selected="0">
            <x v="10"/>
          </reference>
          <reference field="9" count="1">
            <x v="27"/>
          </reference>
        </references>
      </pivotArea>
    </format>
    <format dxfId="1385">
      <pivotArea dataOnly="0" labelOnly="1" fieldPosition="0">
        <references count="2">
          <reference field="7" count="1" selected="0">
            <x v="10"/>
          </reference>
          <reference field="9" count="1" defaultSubtotal="1">
            <x v="27"/>
          </reference>
        </references>
      </pivotArea>
    </format>
    <format dxfId="1384">
      <pivotArea dataOnly="0" labelOnly="1" fieldPosition="0">
        <references count="3">
          <reference field="7" count="1" selected="0">
            <x v="10"/>
          </reference>
          <reference field="9" count="1" selected="0">
            <x v="27"/>
          </reference>
          <reference field="13" count="1">
            <x v="1"/>
          </reference>
        </references>
      </pivotArea>
    </format>
    <format dxfId="1383">
      <pivotArea dataOnly="0" labelOnly="1" fieldPosition="0">
        <references count="2">
          <reference field="7" count="1" selected="0">
            <x v="10"/>
          </reference>
          <reference field="9" count="1">
            <x v="42"/>
          </reference>
        </references>
      </pivotArea>
    </format>
    <format dxfId="1382">
      <pivotArea dataOnly="0" labelOnly="1" fieldPosition="0">
        <references count="2">
          <reference field="7" count="1" selected="0">
            <x v="10"/>
          </reference>
          <reference field="9" count="1" defaultSubtotal="1">
            <x v="42"/>
          </reference>
        </references>
      </pivotArea>
    </format>
    <format dxfId="1381">
      <pivotArea dataOnly="0" labelOnly="1" fieldPosition="0">
        <references count="3">
          <reference field="7" count="1" selected="0">
            <x v="10"/>
          </reference>
          <reference field="9" count="1" selected="0">
            <x v="42"/>
          </reference>
          <reference field="13" count="1">
            <x v="1"/>
          </reference>
        </references>
      </pivotArea>
    </format>
    <format dxfId="1380">
      <pivotArea dataOnly="0" labelOnly="1" fieldPosition="0">
        <references count="2">
          <reference field="7" count="1" selected="0">
            <x v="10"/>
          </reference>
          <reference field="9" count="1">
            <x v="45"/>
          </reference>
        </references>
      </pivotArea>
    </format>
    <format dxfId="1379">
      <pivotArea dataOnly="0" labelOnly="1" fieldPosition="0">
        <references count="2">
          <reference field="7" count="1" selected="0">
            <x v="10"/>
          </reference>
          <reference field="9" count="1" defaultSubtotal="1">
            <x v="45"/>
          </reference>
        </references>
      </pivotArea>
    </format>
    <format dxfId="1378">
      <pivotArea dataOnly="0" labelOnly="1" fieldPosition="0">
        <references count="3">
          <reference field="7" count="1" selected="0">
            <x v="10"/>
          </reference>
          <reference field="9" count="1" selected="0">
            <x v="45"/>
          </reference>
          <reference field="13" count="1">
            <x v="3"/>
          </reference>
        </references>
      </pivotArea>
    </format>
    <format dxfId="1377">
      <pivotArea dataOnly="0" labelOnly="1" fieldPosition="0">
        <references count="2">
          <reference field="7" count="1" selected="0">
            <x v="10"/>
          </reference>
          <reference field="9" count="1">
            <x v="58"/>
          </reference>
        </references>
      </pivotArea>
    </format>
    <format dxfId="1376">
      <pivotArea dataOnly="0" labelOnly="1" fieldPosition="0">
        <references count="2">
          <reference field="7" count="1" selected="0">
            <x v="10"/>
          </reference>
          <reference field="9" count="1" defaultSubtotal="1">
            <x v="58"/>
          </reference>
        </references>
      </pivotArea>
    </format>
    <format dxfId="1375">
      <pivotArea dataOnly="0" labelOnly="1" fieldPosition="0">
        <references count="3">
          <reference field="7" count="1" selected="0">
            <x v="10"/>
          </reference>
          <reference field="9" count="1" selected="0">
            <x v="58"/>
          </reference>
          <reference field="13" count="1">
            <x v="1"/>
          </reference>
        </references>
      </pivotArea>
    </format>
    <format dxfId="1374">
      <pivotArea dataOnly="0" labelOnly="1" fieldPosition="0">
        <references count="2">
          <reference field="7" count="1" selected="0">
            <x v="10"/>
          </reference>
          <reference field="9" count="1">
            <x v="61"/>
          </reference>
        </references>
      </pivotArea>
    </format>
    <format dxfId="1373">
      <pivotArea dataOnly="0" labelOnly="1" fieldPosition="0">
        <references count="3">
          <reference field="7" count="1" selected="0">
            <x v="10"/>
          </reference>
          <reference field="9" count="1" selected="0">
            <x v="61"/>
          </reference>
          <reference field="13" count="1">
            <x v="1"/>
          </reference>
        </references>
      </pivotArea>
    </format>
    <format dxfId="1372">
      <pivotArea dataOnly="0" labelOnly="1" fieldPosition="0">
        <references count="2">
          <reference field="7" count="1" selected="0">
            <x v="10"/>
          </reference>
          <reference field="9" count="1" defaultSubtotal="1">
            <x v="61"/>
          </reference>
        </references>
      </pivotArea>
    </format>
    <format dxfId="1371">
      <pivotArea dataOnly="0" labelOnly="1" fieldPosition="0">
        <references count="2">
          <reference field="7" count="1" selected="0">
            <x v="10"/>
          </reference>
          <reference field="9" count="1">
            <x v="71"/>
          </reference>
        </references>
      </pivotArea>
    </format>
    <format dxfId="1370">
      <pivotArea dataOnly="0" labelOnly="1" fieldPosition="0">
        <references count="2">
          <reference field="7" count="1" selected="0">
            <x v="10"/>
          </reference>
          <reference field="9" count="1" defaultSubtotal="1">
            <x v="71"/>
          </reference>
        </references>
      </pivotArea>
    </format>
    <format dxfId="1369">
      <pivotArea dataOnly="0" labelOnly="1" fieldPosition="0">
        <references count="3">
          <reference field="7" count="1" selected="0">
            <x v="10"/>
          </reference>
          <reference field="9" count="1" selected="0">
            <x v="71"/>
          </reference>
          <reference field="13" count="1">
            <x v="1"/>
          </reference>
        </references>
      </pivotArea>
    </format>
    <format dxfId="1368">
      <pivotArea dataOnly="0" labelOnly="1" fieldPosition="0">
        <references count="2">
          <reference field="7" count="1" selected="0">
            <x v="10"/>
          </reference>
          <reference field="9" count="1">
            <x v="87"/>
          </reference>
        </references>
      </pivotArea>
    </format>
    <format dxfId="1367">
      <pivotArea dataOnly="0" labelOnly="1" fieldPosition="0">
        <references count="2">
          <reference field="7" count="1" selected="0">
            <x v="10"/>
          </reference>
          <reference field="9" count="1" defaultSubtotal="1">
            <x v="87"/>
          </reference>
        </references>
      </pivotArea>
    </format>
    <format dxfId="1366">
      <pivotArea dataOnly="0" labelOnly="1" fieldPosition="0">
        <references count="3">
          <reference field="7" count="1" selected="0">
            <x v="10"/>
          </reference>
          <reference field="9" count="1" selected="0">
            <x v="87"/>
          </reference>
          <reference field="13" count="2">
            <x v="1"/>
            <x v="4"/>
          </reference>
        </references>
      </pivotArea>
    </format>
    <format dxfId="1365">
      <pivotArea dataOnly="0" labelOnly="1" fieldPosition="0">
        <references count="2">
          <reference field="7" count="1" selected="0">
            <x v="10"/>
          </reference>
          <reference field="9" count="2">
            <x v="87"/>
            <x v="94"/>
          </reference>
        </references>
      </pivotArea>
    </format>
    <format dxfId="1364">
      <pivotArea dataOnly="0" labelOnly="1" fieldPosition="0">
        <references count="2">
          <reference field="7" count="1" selected="0">
            <x v="10"/>
          </reference>
          <reference field="9" count="2" defaultSubtotal="1">
            <x v="87"/>
            <x v="94"/>
          </reference>
        </references>
      </pivotArea>
    </format>
    <format dxfId="1363">
      <pivotArea dataOnly="0" labelOnly="1" fieldPosition="0">
        <references count="3">
          <reference field="7" count="1" selected="0">
            <x v="10"/>
          </reference>
          <reference field="9" count="1" selected="0">
            <x v="87"/>
          </reference>
          <reference field="13" count="2">
            <x v="1"/>
            <x v="4"/>
          </reference>
        </references>
      </pivotArea>
    </format>
    <format dxfId="1362">
      <pivotArea dataOnly="0" labelOnly="1" fieldPosition="0">
        <references count="3">
          <reference field="7" count="1" selected="0">
            <x v="10"/>
          </reference>
          <reference field="9" count="1" selected="0">
            <x v="94"/>
          </reference>
          <reference field="13" count="1">
            <x v="1"/>
          </reference>
        </references>
      </pivotArea>
    </format>
    <format dxfId="1361">
      <pivotArea dataOnly="0" labelOnly="1" fieldPosition="0">
        <references count="2">
          <reference field="7" count="1" selected="0">
            <x v="15"/>
          </reference>
          <reference field="9" count="1">
            <x v="23"/>
          </reference>
        </references>
      </pivotArea>
    </format>
    <format dxfId="1360">
      <pivotArea dataOnly="0" labelOnly="1" fieldPosition="0">
        <references count="2">
          <reference field="7" count="1" selected="0">
            <x v="15"/>
          </reference>
          <reference field="9" count="1" defaultSubtotal="1">
            <x v="17"/>
          </reference>
        </references>
      </pivotArea>
    </format>
    <format dxfId="1359">
      <pivotArea dataOnly="0" labelOnly="1" fieldPosition="0">
        <references count="3">
          <reference field="7" count="1" selected="0">
            <x v="15"/>
          </reference>
          <reference field="9" count="1" selected="0">
            <x v="23"/>
          </reference>
          <reference field="13" count="2">
            <x v="1"/>
            <x v="2"/>
          </reference>
        </references>
      </pivotArea>
    </format>
    <format dxfId="1358">
      <pivotArea dataOnly="0" labelOnly="1" fieldPosition="0">
        <references count="2">
          <reference field="7" count="1" selected="0">
            <x v="15"/>
          </reference>
          <reference field="9" count="1" defaultSubtotal="1">
            <x v="17"/>
          </reference>
        </references>
      </pivotArea>
    </format>
    <format dxfId="1357">
      <pivotArea dataOnly="0" labelOnly="1" fieldPosition="0">
        <references count="2">
          <reference field="7" count="1" selected="0">
            <x v="15"/>
          </reference>
          <reference field="9" count="1">
            <x v="23"/>
          </reference>
        </references>
      </pivotArea>
    </format>
    <format dxfId="1356">
      <pivotArea dataOnly="0" labelOnly="1" fieldPosition="0">
        <references count="2">
          <reference field="7" count="1" selected="0">
            <x v="15"/>
          </reference>
          <reference field="9" count="1" defaultSubtotal="1">
            <x v="23"/>
          </reference>
        </references>
      </pivotArea>
    </format>
    <format dxfId="1355">
      <pivotArea dataOnly="0" labelOnly="1" fieldPosition="0">
        <references count="3">
          <reference field="7" count="1" selected="0">
            <x v="15"/>
          </reference>
          <reference field="9" count="1" selected="0">
            <x v="23"/>
          </reference>
          <reference field="13" count="2">
            <x v="1"/>
            <x v="2"/>
          </reference>
        </references>
      </pivotArea>
    </format>
    <format dxfId="1354">
      <pivotArea dataOnly="0" labelOnly="1" fieldPosition="0">
        <references count="2">
          <reference field="7" count="1" selected="0">
            <x v="15"/>
          </reference>
          <reference field="9" count="1">
            <x v="46"/>
          </reference>
        </references>
      </pivotArea>
    </format>
    <format dxfId="1353">
      <pivotArea dataOnly="0" labelOnly="1" fieldPosition="0">
        <references count="2">
          <reference field="7" count="1" selected="0">
            <x v="15"/>
          </reference>
          <reference field="9" count="1" defaultSubtotal="1">
            <x v="46"/>
          </reference>
        </references>
      </pivotArea>
    </format>
    <format dxfId="1352">
      <pivotArea dataOnly="0" labelOnly="1" fieldPosition="0">
        <references count="3">
          <reference field="7" count="1" selected="0">
            <x v="15"/>
          </reference>
          <reference field="9" count="1" selected="0">
            <x v="46"/>
          </reference>
          <reference field="13" count="1">
            <x v="1"/>
          </reference>
        </references>
      </pivotArea>
    </format>
    <format dxfId="1351">
      <pivotArea dataOnly="0" labelOnly="1" fieldPosition="0">
        <references count="1">
          <reference field="7" count="1" defaultSubtotal="1">
            <x v="15"/>
          </reference>
        </references>
      </pivotArea>
    </format>
    <format dxfId="1350">
      <pivotArea dataOnly="0" labelOnly="1" fieldPosition="0">
        <references count="2">
          <reference field="7" count="1" selected="0">
            <x v="15"/>
          </reference>
          <reference field="9" count="23">
            <x v="13"/>
            <x v="17"/>
            <x v="23"/>
            <x v="29"/>
            <x v="30"/>
            <x v="37"/>
            <x v="38"/>
            <x v="46"/>
            <x v="53"/>
            <x v="55"/>
            <x v="56"/>
            <x v="64"/>
            <x v="66"/>
            <x v="67"/>
            <x v="68"/>
            <x v="70"/>
            <x v="78"/>
            <x v="79"/>
            <x v="81"/>
            <x v="82"/>
            <x v="85"/>
            <x v="93"/>
            <x v="96"/>
          </reference>
        </references>
      </pivotArea>
    </format>
    <format dxfId="1349">
      <pivotArea dataOnly="0" labelOnly="1" fieldPosition="0">
        <references count="2">
          <reference field="7" count="1" selected="0">
            <x v="15"/>
          </reference>
          <reference field="9" count="23" defaultSubtotal="1">
            <x v="13"/>
            <x v="17"/>
            <x v="23"/>
            <x v="29"/>
            <x v="30"/>
            <x v="37"/>
            <x v="38"/>
            <x v="46"/>
            <x v="53"/>
            <x v="55"/>
            <x v="56"/>
            <x v="64"/>
            <x v="66"/>
            <x v="67"/>
            <x v="68"/>
            <x v="70"/>
            <x v="78"/>
            <x v="79"/>
            <x v="81"/>
            <x v="82"/>
            <x v="85"/>
            <x v="93"/>
            <x v="96"/>
          </reference>
        </references>
      </pivotArea>
    </format>
    <format dxfId="1348">
      <pivotArea dataOnly="0" labelOnly="1" fieldPosition="0">
        <references count="3">
          <reference field="7" count="1" selected="0">
            <x v="15"/>
          </reference>
          <reference field="9" count="1" selected="0">
            <x v="13"/>
          </reference>
          <reference field="13" count="1">
            <x v="1"/>
          </reference>
        </references>
      </pivotArea>
    </format>
    <format dxfId="1347">
      <pivotArea dataOnly="0" labelOnly="1" fieldPosition="0">
        <references count="3">
          <reference field="7" count="1" selected="0">
            <x v="15"/>
          </reference>
          <reference field="9" count="1" selected="0">
            <x v="17"/>
          </reference>
          <reference field="13" count="1">
            <x v="1"/>
          </reference>
        </references>
      </pivotArea>
    </format>
    <format dxfId="1346">
      <pivotArea dataOnly="0" labelOnly="1" fieldPosition="0">
        <references count="3">
          <reference field="7" count="1" selected="0">
            <x v="15"/>
          </reference>
          <reference field="9" count="1" selected="0">
            <x v="23"/>
          </reference>
          <reference field="13" count="2">
            <x v="1"/>
            <x v="2"/>
          </reference>
        </references>
      </pivotArea>
    </format>
    <format dxfId="1345">
      <pivotArea dataOnly="0" labelOnly="1" fieldPosition="0">
        <references count="3">
          <reference field="7" count="1" selected="0">
            <x v="15"/>
          </reference>
          <reference field="9" count="1" selected="0">
            <x v="29"/>
          </reference>
          <reference field="13" count="2">
            <x v="1"/>
            <x v="4"/>
          </reference>
        </references>
      </pivotArea>
    </format>
    <format dxfId="1344">
      <pivotArea dataOnly="0" labelOnly="1" fieldPosition="0">
        <references count="3">
          <reference field="7" count="1" selected="0">
            <x v="15"/>
          </reference>
          <reference field="9" count="1" selected="0">
            <x v="30"/>
          </reference>
          <reference field="13" count="1">
            <x v="1"/>
          </reference>
        </references>
      </pivotArea>
    </format>
    <format dxfId="1343">
      <pivotArea dataOnly="0" labelOnly="1" fieldPosition="0">
        <references count="3">
          <reference field="7" count="1" selected="0">
            <x v="15"/>
          </reference>
          <reference field="9" count="1" selected="0">
            <x v="37"/>
          </reference>
          <reference field="13" count="1">
            <x v="1"/>
          </reference>
        </references>
      </pivotArea>
    </format>
    <format dxfId="1342">
      <pivotArea dataOnly="0" labelOnly="1" fieldPosition="0">
        <references count="3">
          <reference field="7" count="1" selected="0">
            <x v="15"/>
          </reference>
          <reference field="9" count="1" selected="0">
            <x v="38"/>
          </reference>
          <reference field="13" count="1">
            <x v="1"/>
          </reference>
        </references>
      </pivotArea>
    </format>
    <format dxfId="1341">
      <pivotArea dataOnly="0" labelOnly="1" fieldPosition="0">
        <references count="3">
          <reference field="7" count="1" selected="0">
            <x v="15"/>
          </reference>
          <reference field="9" count="1" selected="0">
            <x v="46"/>
          </reference>
          <reference field="13" count="1">
            <x v="1"/>
          </reference>
        </references>
      </pivotArea>
    </format>
    <format dxfId="1340">
      <pivotArea dataOnly="0" labelOnly="1" fieldPosition="0">
        <references count="3">
          <reference field="7" count="1" selected="0">
            <x v="15"/>
          </reference>
          <reference field="9" count="1" selected="0">
            <x v="53"/>
          </reference>
          <reference field="13" count="1">
            <x v="1"/>
          </reference>
        </references>
      </pivotArea>
    </format>
    <format dxfId="1339">
      <pivotArea dataOnly="0" labelOnly="1" fieldPosition="0">
        <references count="3">
          <reference field="7" count="1" selected="0">
            <x v="15"/>
          </reference>
          <reference field="9" count="1" selected="0">
            <x v="55"/>
          </reference>
          <reference field="13" count="1">
            <x v="1"/>
          </reference>
        </references>
      </pivotArea>
    </format>
    <format dxfId="1338">
      <pivotArea dataOnly="0" labelOnly="1" fieldPosition="0">
        <references count="3">
          <reference field="7" count="1" selected="0">
            <x v="15"/>
          </reference>
          <reference field="9" count="1" selected="0">
            <x v="56"/>
          </reference>
          <reference field="13" count="1">
            <x v="1"/>
          </reference>
        </references>
      </pivotArea>
    </format>
    <format dxfId="1337">
      <pivotArea dataOnly="0" labelOnly="1" fieldPosition="0">
        <references count="3">
          <reference field="7" count="1" selected="0">
            <x v="15"/>
          </reference>
          <reference field="9" count="1" selected="0">
            <x v="64"/>
          </reference>
          <reference field="13" count="1">
            <x v="1"/>
          </reference>
        </references>
      </pivotArea>
    </format>
    <format dxfId="1336">
      <pivotArea dataOnly="0" labelOnly="1" fieldPosition="0">
        <references count="3">
          <reference field="7" count="1" selected="0">
            <x v="15"/>
          </reference>
          <reference field="9" count="1" selected="0">
            <x v="66"/>
          </reference>
          <reference field="13" count="1">
            <x v="1"/>
          </reference>
        </references>
      </pivotArea>
    </format>
    <format dxfId="1335">
      <pivotArea dataOnly="0" labelOnly="1" fieldPosition="0">
        <references count="3">
          <reference field="7" count="1" selected="0">
            <x v="15"/>
          </reference>
          <reference field="9" count="1" selected="0">
            <x v="67"/>
          </reference>
          <reference field="13" count="1">
            <x v="1"/>
          </reference>
        </references>
      </pivotArea>
    </format>
    <format dxfId="1334">
      <pivotArea dataOnly="0" labelOnly="1" fieldPosition="0">
        <references count="3">
          <reference field="7" count="1" selected="0">
            <x v="15"/>
          </reference>
          <reference field="9" count="1" selected="0">
            <x v="68"/>
          </reference>
          <reference field="13" count="1">
            <x v="1"/>
          </reference>
        </references>
      </pivotArea>
    </format>
    <format dxfId="1333">
      <pivotArea dataOnly="0" labelOnly="1" fieldPosition="0">
        <references count="3">
          <reference field="7" count="1" selected="0">
            <x v="15"/>
          </reference>
          <reference field="9" count="1" selected="0">
            <x v="70"/>
          </reference>
          <reference field="13" count="2">
            <x v="1"/>
            <x v="4"/>
          </reference>
        </references>
      </pivotArea>
    </format>
    <format dxfId="1332">
      <pivotArea dataOnly="0" labelOnly="1" fieldPosition="0">
        <references count="3">
          <reference field="7" count="1" selected="0">
            <x v="15"/>
          </reference>
          <reference field="9" count="1" selected="0">
            <x v="78"/>
          </reference>
          <reference field="13" count="1">
            <x v="1"/>
          </reference>
        </references>
      </pivotArea>
    </format>
    <format dxfId="1331">
      <pivotArea dataOnly="0" labelOnly="1" fieldPosition="0">
        <references count="3">
          <reference field="7" count="1" selected="0">
            <x v="15"/>
          </reference>
          <reference field="9" count="1" selected="0">
            <x v="79"/>
          </reference>
          <reference field="13" count="1">
            <x v="1"/>
          </reference>
        </references>
      </pivotArea>
    </format>
    <format dxfId="1330">
      <pivotArea dataOnly="0" labelOnly="1" fieldPosition="0">
        <references count="3">
          <reference field="7" count="1" selected="0">
            <x v="15"/>
          </reference>
          <reference field="9" count="1" selected="0">
            <x v="81"/>
          </reference>
          <reference field="13" count="1">
            <x v="1"/>
          </reference>
        </references>
      </pivotArea>
    </format>
    <format dxfId="1329">
      <pivotArea dataOnly="0" labelOnly="1" fieldPosition="0">
        <references count="3">
          <reference field="7" count="1" selected="0">
            <x v="15"/>
          </reference>
          <reference field="9" count="1" selected="0">
            <x v="82"/>
          </reference>
          <reference field="13" count="1">
            <x v="1"/>
          </reference>
        </references>
      </pivotArea>
    </format>
    <format dxfId="1328">
      <pivotArea dataOnly="0" labelOnly="1" fieldPosition="0">
        <references count="3">
          <reference field="7" count="1" selected="0">
            <x v="15"/>
          </reference>
          <reference field="9" count="1" selected="0">
            <x v="85"/>
          </reference>
          <reference field="13" count="1">
            <x v="1"/>
          </reference>
        </references>
      </pivotArea>
    </format>
    <format dxfId="1327">
      <pivotArea dataOnly="0" labelOnly="1" fieldPosition="0">
        <references count="3">
          <reference field="7" count="1" selected="0">
            <x v="15"/>
          </reference>
          <reference field="9" count="1" selected="0">
            <x v="93"/>
          </reference>
          <reference field="13" count="1">
            <x v="1"/>
          </reference>
        </references>
      </pivotArea>
    </format>
    <format dxfId="1326">
      <pivotArea dataOnly="0" labelOnly="1" fieldPosition="0">
        <references count="3">
          <reference field="7" count="1" selected="0">
            <x v="15"/>
          </reference>
          <reference field="9" count="1" selected="0">
            <x v="96"/>
          </reference>
          <reference field="13" count="1">
            <x v="1"/>
          </reference>
        </references>
      </pivotArea>
    </format>
    <format dxfId="1325">
      <pivotArea dataOnly="0" labelOnly="1" fieldPosition="0">
        <references count="2">
          <reference field="7" count="1" selected="0">
            <x v="16"/>
          </reference>
          <reference field="9" count="1">
            <x v="4"/>
          </reference>
        </references>
      </pivotArea>
    </format>
    <format dxfId="1324">
      <pivotArea dataOnly="0" labelOnly="1" fieldPosition="0">
        <references count="2">
          <reference field="7" count="1" selected="0">
            <x v="16"/>
          </reference>
          <reference field="9" count="1" defaultSubtotal="1">
            <x v="4"/>
          </reference>
        </references>
      </pivotArea>
    </format>
    <format dxfId="1323">
      <pivotArea dataOnly="0" labelOnly="1" fieldPosition="0">
        <references count="3">
          <reference field="7" count="1" selected="0">
            <x v="16"/>
          </reference>
          <reference field="9" count="1" selected="0">
            <x v="4"/>
          </reference>
          <reference field="13" count="2">
            <x v="1"/>
            <x v="2"/>
          </reference>
        </references>
      </pivotArea>
    </format>
    <format dxfId="1322">
      <pivotArea dataOnly="0" labelOnly="1" fieldPosition="0">
        <references count="2">
          <reference field="7" count="1" selected="0">
            <x v="16"/>
          </reference>
          <reference field="9" count="1">
            <x v="14"/>
          </reference>
        </references>
      </pivotArea>
    </format>
    <format dxfId="1321">
      <pivotArea dataOnly="0" labelOnly="1" fieldPosition="0">
        <references count="2">
          <reference field="7" count="1" selected="0">
            <x v="16"/>
          </reference>
          <reference field="9" count="1" defaultSubtotal="1">
            <x v="14"/>
          </reference>
        </references>
      </pivotArea>
    </format>
    <format dxfId="1320">
      <pivotArea dataOnly="0" labelOnly="1" fieldPosition="0">
        <references count="3">
          <reference field="7" count="1" selected="0">
            <x v="16"/>
          </reference>
          <reference field="9" count="1" selected="0">
            <x v="14"/>
          </reference>
          <reference field="13" count="2">
            <x v="2"/>
            <x v="4"/>
          </reference>
        </references>
      </pivotArea>
    </format>
    <format dxfId="1319">
      <pivotArea collapsedLevelsAreSubtotals="1" fieldPosition="0">
        <references count="2">
          <reference field="7" count="1" selected="0">
            <x v="16"/>
          </reference>
          <reference field="9" count="1">
            <x v="18"/>
          </reference>
        </references>
      </pivotArea>
    </format>
    <format dxfId="1318">
      <pivotArea collapsedLevelsAreSubtotals="1" fieldPosition="0">
        <references count="3">
          <reference field="7" count="1" selected="0">
            <x v="16"/>
          </reference>
          <reference field="9" count="1" selected="0">
            <x v="18"/>
          </reference>
          <reference field="13" count="2">
            <x v="1"/>
            <x v="2"/>
          </reference>
        </references>
      </pivotArea>
    </format>
    <format dxfId="1317">
      <pivotArea collapsedLevelsAreSubtotals="1" fieldPosition="0">
        <references count="2">
          <reference field="7" count="1" selected="0">
            <x v="16"/>
          </reference>
          <reference field="9" count="1" defaultSubtotal="1">
            <x v="18"/>
          </reference>
        </references>
      </pivotArea>
    </format>
    <format dxfId="1316">
      <pivotArea dataOnly="0" labelOnly="1" fieldPosition="0">
        <references count="2">
          <reference field="7" count="1" selected="0">
            <x v="16"/>
          </reference>
          <reference field="9" count="1">
            <x v="18"/>
          </reference>
        </references>
      </pivotArea>
    </format>
    <format dxfId="1315">
      <pivotArea dataOnly="0" labelOnly="1" fieldPosition="0">
        <references count="2">
          <reference field="7" count="1" selected="0">
            <x v="16"/>
          </reference>
          <reference field="9" count="1" defaultSubtotal="1">
            <x v="18"/>
          </reference>
        </references>
      </pivotArea>
    </format>
    <format dxfId="1314">
      <pivotArea dataOnly="0" labelOnly="1" fieldPosition="0">
        <references count="3">
          <reference field="7" count="1" selected="0">
            <x v="16"/>
          </reference>
          <reference field="9" count="1" selected="0">
            <x v="18"/>
          </reference>
          <reference field="13" count="2">
            <x v="1"/>
            <x v="2"/>
          </reference>
        </references>
      </pivotArea>
    </format>
    <format dxfId="1313">
      <pivotArea dataOnly="0" labelOnly="1" fieldPosition="0">
        <references count="2">
          <reference field="7" count="1" selected="0">
            <x v="16"/>
          </reference>
          <reference field="9" count="1">
            <x v="31"/>
          </reference>
        </references>
      </pivotArea>
    </format>
    <format dxfId="1312">
      <pivotArea dataOnly="0" labelOnly="1" fieldPosition="0">
        <references count="2">
          <reference field="7" count="1" selected="0">
            <x v="16"/>
          </reference>
          <reference field="9" count="1" defaultSubtotal="1">
            <x v="31"/>
          </reference>
        </references>
      </pivotArea>
    </format>
    <format dxfId="1311">
      <pivotArea dataOnly="0" labelOnly="1" fieldPosition="0">
        <references count="3">
          <reference field="7" count="1" selected="0">
            <x v="16"/>
          </reference>
          <reference field="9" count="1" selected="0">
            <x v="31"/>
          </reference>
          <reference field="13" count="2">
            <x v="1"/>
            <x v="2"/>
          </reference>
        </references>
      </pivotArea>
    </format>
    <format dxfId="1310">
      <pivotArea dataOnly="0" labelOnly="1" fieldPosition="0">
        <references count="2">
          <reference field="7" count="1" selected="0">
            <x v="16"/>
          </reference>
          <reference field="9" count="1">
            <x v="33"/>
          </reference>
        </references>
      </pivotArea>
    </format>
    <format dxfId="1309">
      <pivotArea dataOnly="0" labelOnly="1" fieldPosition="0">
        <references count="2">
          <reference field="7" count="1" selected="0">
            <x v="16"/>
          </reference>
          <reference field="9" count="1" defaultSubtotal="1">
            <x v="33"/>
          </reference>
        </references>
      </pivotArea>
    </format>
    <format dxfId="1308">
      <pivotArea dataOnly="0" labelOnly="1" fieldPosition="0">
        <references count="3">
          <reference field="7" count="1" selected="0">
            <x v="16"/>
          </reference>
          <reference field="9" count="1" selected="0">
            <x v="33"/>
          </reference>
          <reference field="13" count="1">
            <x v="1"/>
          </reference>
        </references>
      </pivotArea>
    </format>
    <format dxfId="1307">
      <pivotArea dataOnly="0" labelOnly="1" fieldPosition="0">
        <references count="2">
          <reference field="7" count="1" selected="0">
            <x v="16"/>
          </reference>
          <reference field="9" count="1">
            <x v="44"/>
          </reference>
        </references>
      </pivotArea>
    </format>
    <format dxfId="1306">
      <pivotArea dataOnly="0" labelOnly="1" fieldPosition="0">
        <references count="2">
          <reference field="7" count="1" selected="0">
            <x v="16"/>
          </reference>
          <reference field="9" count="1" defaultSubtotal="1">
            <x v="44"/>
          </reference>
        </references>
      </pivotArea>
    </format>
    <format dxfId="1305">
      <pivotArea dataOnly="0" labelOnly="1" fieldPosition="0">
        <references count="3">
          <reference field="7" count="1" selected="0">
            <x v="16"/>
          </reference>
          <reference field="9" count="1" selected="0">
            <x v="44"/>
          </reference>
          <reference field="13" count="3">
            <x v="1"/>
            <x v="2"/>
            <x v="4"/>
          </reference>
        </references>
      </pivotArea>
    </format>
    <format dxfId="1304">
      <pivotArea dataOnly="0" labelOnly="1" fieldPosition="0">
        <references count="2">
          <reference field="7" count="1" selected="0">
            <x v="16"/>
          </reference>
          <reference field="9" count="1">
            <x v="54"/>
          </reference>
        </references>
      </pivotArea>
    </format>
    <format dxfId="1303">
      <pivotArea dataOnly="0" labelOnly="1" fieldPosition="0">
        <references count="2">
          <reference field="7" count="1" selected="0">
            <x v="16"/>
          </reference>
          <reference field="9" count="1" defaultSubtotal="1">
            <x v="54"/>
          </reference>
        </references>
      </pivotArea>
    </format>
    <format dxfId="1302">
      <pivotArea dataOnly="0" labelOnly="1" fieldPosition="0">
        <references count="3">
          <reference field="7" count="1" selected="0">
            <x v="16"/>
          </reference>
          <reference field="9" count="1" selected="0">
            <x v="54"/>
          </reference>
          <reference field="13" count="1">
            <x v="2"/>
          </reference>
        </references>
      </pivotArea>
    </format>
    <format dxfId="1301">
      <pivotArea dataOnly="0" labelOnly="1" fieldPosition="0">
        <references count="2">
          <reference field="7" count="1" selected="0">
            <x v="16"/>
          </reference>
          <reference field="9" count="1">
            <x v="60"/>
          </reference>
        </references>
      </pivotArea>
    </format>
    <format dxfId="1300">
      <pivotArea dataOnly="0" labelOnly="1" fieldPosition="0">
        <references count="2">
          <reference field="7" count="1" selected="0">
            <x v="16"/>
          </reference>
          <reference field="9" count="1" defaultSubtotal="1">
            <x v="60"/>
          </reference>
        </references>
      </pivotArea>
    </format>
    <format dxfId="1299">
      <pivotArea dataOnly="0" labelOnly="1" fieldPosition="0">
        <references count="3">
          <reference field="7" count="1" selected="0">
            <x v="16"/>
          </reference>
          <reference field="9" count="1" selected="0">
            <x v="60"/>
          </reference>
          <reference field="13" count="1">
            <x v="2"/>
          </reference>
        </references>
      </pivotArea>
    </format>
    <format dxfId="1298">
      <pivotArea dataOnly="0" labelOnly="1" fieldPosition="0">
        <references count="2">
          <reference field="7" count="1" selected="0">
            <x v="16"/>
          </reference>
          <reference field="9" count="1">
            <x v="65"/>
          </reference>
        </references>
      </pivotArea>
    </format>
    <format dxfId="1297">
      <pivotArea dataOnly="0" labelOnly="1" fieldPosition="0">
        <references count="2">
          <reference field="7" count="1" selected="0">
            <x v="16"/>
          </reference>
          <reference field="9" count="1" defaultSubtotal="1">
            <x v="65"/>
          </reference>
        </references>
      </pivotArea>
    </format>
    <format dxfId="1296">
      <pivotArea dataOnly="0" labelOnly="1" fieldPosition="0">
        <references count="3">
          <reference field="7" count="1" selected="0">
            <x v="16"/>
          </reference>
          <reference field="9" count="1" selected="0">
            <x v="65"/>
          </reference>
          <reference field="13" count="1">
            <x v="1"/>
          </reference>
        </references>
      </pivotArea>
    </format>
    <format dxfId="1295">
      <pivotArea dataOnly="0" labelOnly="1" fieldPosition="0">
        <references count="2">
          <reference field="7" count="1" selected="0">
            <x v="16"/>
          </reference>
          <reference field="9" count="1">
            <x v="69"/>
          </reference>
        </references>
      </pivotArea>
    </format>
    <format dxfId="1294">
      <pivotArea dataOnly="0" labelOnly="1" fieldPosition="0">
        <references count="2">
          <reference field="7" count="1" selected="0">
            <x v="16"/>
          </reference>
          <reference field="9" count="1" defaultSubtotal="1">
            <x v="69"/>
          </reference>
        </references>
      </pivotArea>
    </format>
    <format dxfId="1293">
      <pivotArea dataOnly="0" labelOnly="1" fieldPosition="0">
        <references count="3">
          <reference field="7" count="1" selected="0">
            <x v="16"/>
          </reference>
          <reference field="9" count="1" selected="0">
            <x v="69"/>
          </reference>
          <reference field="13" count="2">
            <x v="2"/>
            <x v="4"/>
          </reference>
        </references>
      </pivotArea>
    </format>
    <format dxfId="1292">
      <pivotArea dataOnly="0" labelOnly="1" fieldPosition="0">
        <references count="2">
          <reference field="7" count="1" selected="0">
            <x v="16"/>
          </reference>
          <reference field="9" count="1">
            <x v="74"/>
          </reference>
        </references>
      </pivotArea>
    </format>
    <format dxfId="1291">
      <pivotArea dataOnly="0" labelOnly="1" fieldPosition="0">
        <references count="3">
          <reference field="7" count="1" selected="0">
            <x v="16"/>
          </reference>
          <reference field="9" count="1" selected="0">
            <x v="74"/>
          </reference>
          <reference field="13" count="2">
            <x v="1"/>
            <x v="4"/>
          </reference>
        </references>
      </pivotArea>
    </format>
    <format dxfId="1290">
      <pivotArea dataOnly="0" labelOnly="1" fieldPosition="0">
        <references count="2">
          <reference field="7" count="1" selected="0">
            <x v="16"/>
          </reference>
          <reference field="9" count="1" defaultSubtotal="1">
            <x v="74"/>
          </reference>
        </references>
      </pivotArea>
    </format>
    <format dxfId="1289">
      <pivotArea dataOnly="0" labelOnly="1" fieldPosition="0">
        <references count="2">
          <reference field="7" count="1" selected="0">
            <x v="16"/>
          </reference>
          <reference field="9" count="1">
            <x v="101"/>
          </reference>
        </references>
      </pivotArea>
    </format>
    <format dxfId="1288">
      <pivotArea dataOnly="0" labelOnly="1" fieldPosition="0">
        <references count="2">
          <reference field="7" count="1" selected="0">
            <x v="16"/>
          </reference>
          <reference field="9" count="1" defaultSubtotal="1">
            <x v="101"/>
          </reference>
        </references>
      </pivotArea>
    </format>
    <format dxfId="1287">
      <pivotArea dataOnly="0" labelOnly="1" fieldPosition="0">
        <references count="3">
          <reference field="7" count="1" selected="0">
            <x v="16"/>
          </reference>
          <reference field="9" count="1" selected="0">
            <x v="101"/>
          </reference>
          <reference field="13" count="2">
            <x v="1"/>
            <x v="2"/>
          </reference>
        </references>
      </pivotArea>
    </format>
    <format dxfId="1286">
      <pivotArea dataOnly="0" labelOnly="1" fieldPosition="0">
        <references count="1">
          <reference field="7" count="1" defaultSubtotal="1">
            <x v="25"/>
          </reference>
        </references>
      </pivotArea>
    </format>
    <format dxfId="1285">
      <pivotArea dataOnly="0" labelOnly="1" fieldPosition="0">
        <references count="2">
          <reference field="7" count="1" selected="0">
            <x v="25"/>
          </reference>
          <reference field="9" count="5">
            <x v="28"/>
            <x v="49"/>
            <x v="84"/>
            <x v="92"/>
            <x v="99"/>
          </reference>
        </references>
      </pivotArea>
    </format>
    <format dxfId="1284">
      <pivotArea dataOnly="0" labelOnly="1" fieldPosition="0">
        <references count="2">
          <reference field="7" count="1" selected="0">
            <x v="25"/>
          </reference>
          <reference field="9" count="5" defaultSubtotal="1">
            <x v="28"/>
            <x v="49"/>
            <x v="84"/>
            <x v="92"/>
            <x v="99"/>
          </reference>
        </references>
      </pivotArea>
    </format>
    <format dxfId="1283">
      <pivotArea dataOnly="0" labelOnly="1" fieldPosition="0">
        <references count="3">
          <reference field="7" count="1" selected="0">
            <x v="25"/>
          </reference>
          <reference field="9" count="1" selected="0">
            <x v="28"/>
          </reference>
          <reference field="13" count="2">
            <x v="1"/>
            <x v="4"/>
          </reference>
        </references>
      </pivotArea>
    </format>
    <format dxfId="1282">
      <pivotArea dataOnly="0" labelOnly="1" fieldPosition="0">
        <references count="3">
          <reference field="7" count="1" selected="0">
            <x v="25"/>
          </reference>
          <reference field="9" count="1" selected="0">
            <x v="49"/>
          </reference>
          <reference field="13" count="2">
            <x v="1"/>
            <x v="4"/>
          </reference>
        </references>
      </pivotArea>
    </format>
    <format dxfId="1281">
      <pivotArea dataOnly="0" labelOnly="1" fieldPosition="0">
        <references count="3">
          <reference field="7" count="1" selected="0">
            <x v="25"/>
          </reference>
          <reference field="9" count="1" selected="0">
            <x v="84"/>
          </reference>
          <reference field="13" count="1">
            <x v="4"/>
          </reference>
        </references>
      </pivotArea>
    </format>
    <format dxfId="1280">
      <pivotArea dataOnly="0" labelOnly="1" fieldPosition="0">
        <references count="3">
          <reference field="7" count="1" selected="0">
            <x v="25"/>
          </reference>
          <reference field="9" count="1" selected="0">
            <x v="92"/>
          </reference>
          <reference field="13" count="1">
            <x v="1"/>
          </reference>
        </references>
      </pivotArea>
    </format>
    <format dxfId="1279">
      <pivotArea dataOnly="0" labelOnly="1" fieldPosition="0">
        <references count="3">
          <reference field="7" count="1" selected="0">
            <x v="25"/>
          </reference>
          <reference field="9" count="1" selected="0">
            <x v="99"/>
          </reference>
          <reference field="13" count="1">
            <x v="1"/>
          </reference>
        </references>
      </pivotArea>
    </format>
    <format dxfId="1278">
      <pivotArea dataOnly="0" labelOnly="1" fieldPosition="0">
        <references count="2">
          <reference field="7" count="1" selected="0">
            <x v="26"/>
          </reference>
          <reference field="9" count="1">
            <x v="35"/>
          </reference>
        </references>
      </pivotArea>
    </format>
    <format dxfId="1277">
      <pivotArea dataOnly="0" labelOnly="1" fieldPosition="0">
        <references count="2">
          <reference field="7" count="1" selected="0">
            <x v="26"/>
          </reference>
          <reference field="9" count="1" defaultSubtotal="1">
            <x v="35"/>
          </reference>
        </references>
      </pivotArea>
    </format>
    <format dxfId="1276">
      <pivotArea dataOnly="0" labelOnly="1" fieldPosition="0">
        <references count="3">
          <reference field="7" count="1" selected="0">
            <x v="26"/>
          </reference>
          <reference field="9" count="1" selected="0">
            <x v="35"/>
          </reference>
          <reference field="13" count="2">
            <x v="1"/>
            <x v="2"/>
          </reference>
        </references>
      </pivotArea>
    </format>
    <format dxfId="1275">
      <pivotArea dataOnly="0" labelOnly="1" fieldPosition="0">
        <references count="2">
          <reference field="7" count="1" selected="0">
            <x v="27"/>
          </reference>
          <reference field="9" count="1">
            <x v="6"/>
          </reference>
        </references>
      </pivotArea>
    </format>
    <format dxfId="1274">
      <pivotArea dataOnly="0" labelOnly="1" fieldPosition="0">
        <references count="3">
          <reference field="7" count="1" selected="0">
            <x v="27"/>
          </reference>
          <reference field="9" count="1" selected="0">
            <x v="6"/>
          </reference>
          <reference field="13" count="3">
            <x v="1"/>
            <x v="2"/>
            <x v="4"/>
          </reference>
        </references>
      </pivotArea>
    </format>
    <format dxfId="1273">
      <pivotArea dataOnly="0" labelOnly="1" fieldPosition="0">
        <references count="1">
          <reference field="7" count="1" defaultSubtotal="1">
            <x v="27"/>
          </reference>
        </references>
      </pivotArea>
    </format>
    <format dxfId="1272">
      <pivotArea dataOnly="0" labelOnly="1" fieldPosition="0">
        <references count="2">
          <reference field="7" count="1" selected="0">
            <x v="27"/>
          </reference>
          <reference field="9" count="5">
            <x v="6"/>
            <x v="11"/>
            <x v="21"/>
            <x v="48"/>
            <x v="57"/>
          </reference>
        </references>
      </pivotArea>
    </format>
    <format dxfId="1271">
      <pivotArea dataOnly="0" labelOnly="1" fieldPosition="0">
        <references count="2">
          <reference field="7" count="1" selected="0">
            <x v="27"/>
          </reference>
          <reference field="9" count="5" defaultSubtotal="1">
            <x v="6"/>
            <x v="11"/>
            <x v="21"/>
            <x v="48"/>
            <x v="57"/>
          </reference>
        </references>
      </pivotArea>
    </format>
    <format dxfId="1270">
      <pivotArea dataOnly="0" labelOnly="1" fieldPosition="0">
        <references count="3">
          <reference field="7" count="1" selected="0">
            <x v="27"/>
          </reference>
          <reference field="9" count="1" selected="0">
            <x v="6"/>
          </reference>
          <reference field="13" count="3">
            <x v="1"/>
            <x v="2"/>
            <x v="4"/>
          </reference>
        </references>
      </pivotArea>
    </format>
    <format dxfId="1269">
      <pivotArea dataOnly="0" labelOnly="1" fieldPosition="0">
        <references count="3">
          <reference field="7" count="1" selected="0">
            <x v="27"/>
          </reference>
          <reference field="9" count="1" selected="0">
            <x v="11"/>
          </reference>
          <reference field="13" count="1">
            <x v="2"/>
          </reference>
        </references>
      </pivotArea>
    </format>
    <format dxfId="1268">
      <pivotArea dataOnly="0" labelOnly="1" fieldPosition="0">
        <references count="3">
          <reference field="7" count="1" selected="0">
            <x v="27"/>
          </reference>
          <reference field="9" count="1" selected="0">
            <x v="21"/>
          </reference>
          <reference field="13" count="1">
            <x v="2"/>
          </reference>
        </references>
      </pivotArea>
    </format>
    <format dxfId="1267">
      <pivotArea dataOnly="0" labelOnly="1" fieldPosition="0">
        <references count="3">
          <reference field="7" count="1" selected="0">
            <x v="27"/>
          </reference>
          <reference field="9" count="1" selected="0">
            <x v="48"/>
          </reference>
          <reference field="13" count="1">
            <x v="2"/>
          </reference>
        </references>
      </pivotArea>
    </format>
    <format dxfId="1266">
      <pivotArea dataOnly="0" labelOnly="1" fieldPosition="0">
        <references count="3">
          <reference field="7" count="1" selected="0">
            <x v="27"/>
          </reference>
          <reference field="9" count="1" selected="0">
            <x v="57"/>
          </reference>
          <reference field="13" count="1">
            <x v="2"/>
          </reference>
        </references>
      </pivotArea>
    </format>
    <format dxfId="1265">
      <pivotArea dataOnly="0" labelOnly="1" fieldPosition="0">
        <references count="1">
          <reference field="7" count="1" defaultSubtotal="1">
            <x v="28"/>
          </reference>
        </references>
      </pivotArea>
    </format>
    <format dxfId="1264">
      <pivotArea dataOnly="0" labelOnly="1" fieldPosition="0">
        <references count="2">
          <reference field="7" count="1" selected="0">
            <x v="28"/>
          </reference>
          <reference field="9" count="10">
            <x v="7"/>
            <x v="12"/>
            <x v="16"/>
            <x v="22"/>
            <x v="24"/>
            <x v="51"/>
            <x v="59"/>
            <x v="62"/>
            <x v="63"/>
            <x v="95"/>
          </reference>
        </references>
      </pivotArea>
    </format>
    <format dxfId="1263">
      <pivotArea dataOnly="0" labelOnly="1" fieldPosition="0">
        <references count="2">
          <reference field="7" count="1" selected="0">
            <x v="28"/>
          </reference>
          <reference field="9" count="10" defaultSubtotal="1">
            <x v="7"/>
            <x v="12"/>
            <x v="16"/>
            <x v="22"/>
            <x v="24"/>
            <x v="51"/>
            <x v="59"/>
            <x v="62"/>
            <x v="63"/>
            <x v="95"/>
          </reference>
        </references>
      </pivotArea>
    </format>
    <format dxfId="1262">
      <pivotArea dataOnly="0" labelOnly="1" fieldPosition="0">
        <references count="3">
          <reference field="7" count="1" selected="0">
            <x v="28"/>
          </reference>
          <reference field="9" count="1" selected="0">
            <x v="7"/>
          </reference>
          <reference field="13" count="2">
            <x v="1"/>
            <x v="4"/>
          </reference>
        </references>
      </pivotArea>
    </format>
    <format dxfId="1261">
      <pivotArea dataOnly="0" labelOnly="1" fieldPosition="0">
        <references count="3">
          <reference field="7" count="1" selected="0">
            <x v="28"/>
          </reference>
          <reference field="9" count="1" selected="0">
            <x v="12"/>
          </reference>
          <reference field="13" count="1">
            <x v="1"/>
          </reference>
        </references>
      </pivotArea>
    </format>
    <format dxfId="1260">
      <pivotArea dataOnly="0" labelOnly="1" fieldPosition="0">
        <references count="3">
          <reference field="7" count="1" selected="0">
            <x v="28"/>
          </reference>
          <reference field="9" count="1" selected="0">
            <x v="16"/>
          </reference>
          <reference field="13" count="2">
            <x v="1"/>
            <x v="4"/>
          </reference>
        </references>
      </pivotArea>
    </format>
    <format dxfId="1259">
      <pivotArea dataOnly="0" labelOnly="1" fieldPosition="0">
        <references count="3">
          <reference field="7" count="1" selected="0">
            <x v="28"/>
          </reference>
          <reference field="9" count="1" selected="0">
            <x v="22"/>
          </reference>
          <reference field="13" count="2">
            <x v="1"/>
            <x v="2"/>
          </reference>
        </references>
      </pivotArea>
    </format>
    <format dxfId="1258">
      <pivotArea dataOnly="0" labelOnly="1" fieldPosition="0">
        <references count="3">
          <reference field="7" count="1" selected="0">
            <x v="28"/>
          </reference>
          <reference field="9" count="1" selected="0">
            <x v="24"/>
          </reference>
          <reference field="13" count="2">
            <x v="1"/>
            <x v="2"/>
          </reference>
        </references>
      </pivotArea>
    </format>
    <format dxfId="1257">
      <pivotArea dataOnly="0" labelOnly="1" fieldPosition="0">
        <references count="3">
          <reference field="7" count="1" selected="0">
            <x v="28"/>
          </reference>
          <reference field="9" count="1" selected="0">
            <x v="51"/>
          </reference>
          <reference field="13" count="1">
            <x v="1"/>
          </reference>
        </references>
      </pivotArea>
    </format>
    <format dxfId="1256">
      <pivotArea dataOnly="0" labelOnly="1" fieldPosition="0">
        <references count="3">
          <reference field="7" count="1" selected="0">
            <x v="28"/>
          </reference>
          <reference field="9" count="1" selected="0">
            <x v="59"/>
          </reference>
          <reference field="13" count="1">
            <x v="1"/>
          </reference>
        </references>
      </pivotArea>
    </format>
    <format dxfId="1255">
      <pivotArea dataOnly="0" labelOnly="1" fieldPosition="0">
        <references count="3">
          <reference field="7" count="1" selected="0">
            <x v="28"/>
          </reference>
          <reference field="9" count="1" selected="0">
            <x v="62"/>
          </reference>
          <reference field="13" count="1">
            <x v="1"/>
          </reference>
        </references>
      </pivotArea>
    </format>
    <format dxfId="1254">
      <pivotArea dataOnly="0" labelOnly="1" fieldPosition="0">
        <references count="3">
          <reference field="7" count="1" selected="0">
            <x v="28"/>
          </reference>
          <reference field="9" count="1" selected="0">
            <x v="63"/>
          </reference>
          <reference field="13" count="1">
            <x v="1"/>
          </reference>
        </references>
      </pivotArea>
    </format>
    <format dxfId="1253">
      <pivotArea dataOnly="0" labelOnly="1" fieldPosition="0">
        <references count="3">
          <reference field="7" count="1" selected="0">
            <x v="28"/>
          </reference>
          <reference field="9" count="1" selected="0">
            <x v="95"/>
          </reference>
          <reference field="13" count="1">
            <x v="1"/>
          </reference>
        </references>
      </pivotArea>
    </format>
    <format dxfId="1252">
      <pivotArea dataOnly="0" labelOnly="1" fieldPosition="0">
        <references count="2">
          <reference field="7" count="1" selected="0">
            <x v="35"/>
          </reference>
          <reference field="9" count="2">
            <x v="36"/>
            <x v="90"/>
          </reference>
        </references>
      </pivotArea>
    </format>
    <format dxfId="1251">
      <pivotArea dataOnly="0" labelOnly="1" fieldPosition="0">
        <references count="2">
          <reference field="7" count="1" selected="0">
            <x v="35"/>
          </reference>
          <reference field="9" count="2" defaultSubtotal="1">
            <x v="36"/>
            <x v="90"/>
          </reference>
        </references>
      </pivotArea>
    </format>
    <format dxfId="1250">
      <pivotArea dataOnly="0" labelOnly="1" fieldPosition="0">
        <references count="3">
          <reference field="7" count="1" selected="0">
            <x v="35"/>
          </reference>
          <reference field="9" count="1" selected="0">
            <x v="36"/>
          </reference>
          <reference field="13" count="1">
            <x v="1"/>
          </reference>
        </references>
      </pivotArea>
    </format>
    <format dxfId="1249">
      <pivotArea dataOnly="0" labelOnly="1" fieldPosition="0">
        <references count="3">
          <reference field="7" count="1" selected="0">
            <x v="35"/>
          </reference>
          <reference field="9" count="1" selected="0">
            <x v="90"/>
          </reference>
          <reference field="13" count="1">
            <x v="1"/>
          </reference>
        </references>
      </pivotArea>
    </format>
    <format dxfId="1248">
      <pivotArea dataOnly="0" labelOnly="1" fieldPosition="0">
        <references count="2">
          <reference field="7" count="1" selected="0">
            <x v="42"/>
          </reference>
          <reference field="9" count="1">
            <x v="20"/>
          </reference>
        </references>
      </pivotArea>
    </format>
    <format dxfId="1247">
      <pivotArea dataOnly="0" labelOnly="1" fieldPosition="0">
        <references count="2">
          <reference field="7" count="1" selected="0">
            <x v="42"/>
          </reference>
          <reference field="9" count="1" defaultSubtotal="1">
            <x v="20"/>
          </reference>
        </references>
      </pivotArea>
    </format>
    <format dxfId="1246">
      <pivotArea dataOnly="0" labelOnly="1" fieldPosition="0">
        <references count="3">
          <reference field="7" count="1" selected="0">
            <x v="42"/>
          </reference>
          <reference field="9" count="1" selected="0">
            <x v="20"/>
          </reference>
          <reference field="13" count="1">
            <x v="1"/>
          </reference>
        </references>
      </pivotArea>
    </format>
    <format dxfId="1245">
      <pivotArea dataOnly="0" labelOnly="1" fieldPosition="0">
        <references count="2">
          <reference field="7" count="1" selected="0">
            <x v="42"/>
          </reference>
          <reference field="9" count="1">
            <x v="39"/>
          </reference>
        </references>
      </pivotArea>
    </format>
    <format dxfId="1244">
      <pivotArea dataOnly="0" labelOnly="1" fieldPosition="0">
        <references count="2">
          <reference field="7" count="1" selected="0">
            <x v="42"/>
          </reference>
          <reference field="9" count="1" defaultSubtotal="1">
            <x v="39"/>
          </reference>
        </references>
      </pivotArea>
    </format>
    <format dxfId="1243">
      <pivotArea dataOnly="0" labelOnly="1" fieldPosition="0">
        <references count="3">
          <reference field="7" count="1" selected="0">
            <x v="42"/>
          </reference>
          <reference field="9" count="1" selected="0">
            <x v="39"/>
          </reference>
          <reference field="13" count="2">
            <x v="1"/>
            <x v="2"/>
          </reference>
        </references>
      </pivotArea>
    </format>
    <format dxfId="1242">
      <pivotArea dataOnly="0" labelOnly="1" fieldPosition="0">
        <references count="2">
          <reference field="7" count="1" selected="0">
            <x v="42"/>
          </reference>
          <reference field="9" count="1">
            <x v="80"/>
          </reference>
        </references>
      </pivotArea>
    </format>
    <format dxfId="1241">
      <pivotArea dataOnly="0" labelOnly="1" fieldPosition="0">
        <references count="3">
          <reference field="7" count="1" selected="0">
            <x v="42"/>
          </reference>
          <reference field="9" count="1" selected="0">
            <x v="80"/>
          </reference>
          <reference field="13" count="2">
            <x v="1"/>
            <x v="3"/>
          </reference>
        </references>
      </pivotArea>
    </format>
    <format dxfId="1240">
      <pivotArea dataOnly="0" labelOnly="1" fieldPosition="0">
        <references count="2">
          <reference field="7" count="1" selected="0">
            <x v="46"/>
          </reference>
          <reference field="9" count="1">
            <x v="39"/>
          </reference>
        </references>
      </pivotArea>
    </format>
    <format dxfId="1239">
      <pivotArea dataOnly="0" labelOnly="1" fieldPosition="0">
        <references count="2">
          <reference field="7" count="1" selected="0">
            <x v="46"/>
          </reference>
          <reference field="9" count="1" defaultSubtotal="1">
            <x v="39"/>
          </reference>
        </references>
      </pivotArea>
    </format>
    <format dxfId="1238">
      <pivotArea dataOnly="0" labelOnly="1" fieldPosition="0">
        <references count="3">
          <reference field="7" count="1" selected="0">
            <x v="46"/>
          </reference>
          <reference field="9" count="1" selected="0">
            <x v="39"/>
          </reference>
          <reference field="13" count="1">
            <x v="1"/>
          </reference>
        </references>
      </pivotArea>
    </format>
    <format dxfId="1237">
      <pivotArea dataOnly="0" labelOnly="1" fieldPosition="0">
        <references count="2">
          <reference field="7" count="1" selected="0">
            <x v="46"/>
          </reference>
          <reference field="9" count="1">
            <x v="39"/>
          </reference>
        </references>
      </pivotArea>
    </format>
    <format dxfId="1236">
      <pivotArea dataOnly="0" labelOnly="1" fieldPosition="0">
        <references count="2">
          <reference field="7" count="1" selected="0">
            <x v="46"/>
          </reference>
          <reference field="9" count="1" defaultSubtotal="1">
            <x v="39"/>
          </reference>
        </references>
      </pivotArea>
    </format>
    <format dxfId="1235">
      <pivotArea dataOnly="0" labelOnly="1" fieldPosition="0">
        <references count="3">
          <reference field="7" count="1" selected="0">
            <x v="46"/>
          </reference>
          <reference field="9" count="1" selected="0">
            <x v="39"/>
          </reference>
          <reference field="13" count="1">
            <x v="1"/>
          </reference>
        </references>
      </pivotArea>
    </format>
    <format dxfId="1234">
      <pivotArea dataOnly="0" labelOnly="1" fieldPosition="0">
        <references count="2">
          <reference field="7" count="1" selected="0">
            <x v="47"/>
          </reference>
          <reference field="9" count="1">
            <x v="35"/>
          </reference>
        </references>
      </pivotArea>
    </format>
    <format dxfId="1233">
      <pivotArea dataOnly="0" labelOnly="1" fieldPosition="0">
        <references count="2">
          <reference field="7" count="1" selected="0">
            <x v="47"/>
          </reference>
          <reference field="9" count="1" defaultSubtotal="1">
            <x v="35"/>
          </reference>
        </references>
      </pivotArea>
    </format>
    <format dxfId="1232">
      <pivotArea dataOnly="0" labelOnly="1" fieldPosition="0">
        <references count="3">
          <reference field="7" count="1" selected="0">
            <x v="47"/>
          </reference>
          <reference field="9" count="1" selected="0">
            <x v="35"/>
          </reference>
          <reference field="13" count="2">
            <x v="1"/>
            <x v="2"/>
          </reference>
        </references>
      </pivotArea>
    </format>
    <format dxfId="1231">
      <pivotArea dataOnly="0" labelOnly="1" fieldPosition="0">
        <references count="2">
          <reference field="7" count="1" selected="0">
            <x v="51"/>
          </reference>
          <reference field="9" count="1">
            <x v="39"/>
          </reference>
        </references>
      </pivotArea>
    </format>
    <format dxfId="1230">
      <pivotArea dataOnly="0" labelOnly="1" fieldPosition="0">
        <references count="2">
          <reference field="7" count="1" selected="0">
            <x v="51"/>
          </reference>
          <reference field="9" count="1" defaultSubtotal="1">
            <x v="39"/>
          </reference>
        </references>
      </pivotArea>
    </format>
    <format dxfId="1229">
      <pivotArea dataOnly="0" labelOnly="1" fieldPosition="0">
        <references count="3">
          <reference field="7" count="1" selected="0">
            <x v="51"/>
          </reference>
          <reference field="9" count="1" selected="0">
            <x v="39"/>
          </reference>
          <reference field="13" count="2">
            <x v="1"/>
            <x v="2"/>
          </reference>
        </references>
      </pivotArea>
    </format>
    <format dxfId="1228">
      <pivotArea dataOnly="0" labelOnly="1" fieldPosition="0">
        <references count="2">
          <reference field="7" count="1" selected="0">
            <x v="49"/>
          </reference>
          <reference field="9" count="1">
            <x v="3"/>
          </reference>
        </references>
      </pivotArea>
    </format>
    <format dxfId="1227">
      <pivotArea dataOnly="0" labelOnly="1" fieldPosition="0">
        <references count="2">
          <reference field="7" count="1" selected="0">
            <x v="49"/>
          </reference>
          <reference field="9" count="1" defaultSubtotal="1">
            <x v="3"/>
          </reference>
        </references>
      </pivotArea>
    </format>
    <format dxfId="1226">
      <pivotArea dataOnly="0" labelOnly="1" fieldPosition="0">
        <references count="3">
          <reference field="7" count="1" selected="0">
            <x v="49"/>
          </reference>
          <reference field="9" count="1" selected="0">
            <x v="3"/>
          </reference>
          <reference field="13" count="3">
            <x v="1"/>
            <x v="2"/>
            <x v="4"/>
          </reference>
        </references>
      </pivotArea>
    </format>
    <format dxfId="1225">
      <pivotArea collapsedLevelsAreSubtotals="1" fieldPosition="0">
        <references count="2">
          <reference field="7" count="1" selected="0">
            <x v="49"/>
          </reference>
          <reference field="9" count="1">
            <x v="32"/>
          </reference>
        </references>
      </pivotArea>
    </format>
    <format dxfId="1224">
      <pivotArea collapsedLevelsAreSubtotals="1" fieldPosition="0">
        <references count="3">
          <reference field="7" count="1" selected="0">
            <x v="49"/>
          </reference>
          <reference field="9" count="1" selected="0">
            <x v="32"/>
          </reference>
          <reference field="13" count="2">
            <x v="1"/>
            <x v="4"/>
          </reference>
        </references>
      </pivotArea>
    </format>
    <format dxfId="1223">
      <pivotArea collapsedLevelsAreSubtotals="1" fieldPosition="0">
        <references count="2">
          <reference field="7" count="1" selected="0">
            <x v="49"/>
          </reference>
          <reference field="9" count="1" defaultSubtotal="1">
            <x v="32"/>
          </reference>
        </references>
      </pivotArea>
    </format>
    <format dxfId="1222">
      <pivotArea dataOnly="0" labelOnly="1" fieldPosition="0">
        <references count="2">
          <reference field="7" count="1" selected="0">
            <x v="49"/>
          </reference>
          <reference field="9" count="1">
            <x v="32"/>
          </reference>
        </references>
      </pivotArea>
    </format>
    <format dxfId="1221">
      <pivotArea dataOnly="0" labelOnly="1" fieldPosition="0">
        <references count="2">
          <reference field="7" count="1" selected="0">
            <x v="49"/>
          </reference>
          <reference field="9" count="1" defaultSubtotal="1">
            <x v="32"/>
          </reference>
        </references>
      </pivotArea>
    </format>
    <format dxfId="1220">
      <pivotArea dataOnly="0" labelOnly="1" fieldPosition="0">
        <references count="3">
          <reference field="7" count="1" selected="0">
            <x v="49"/>
          </reference>
          <reference field="9" count="1" selected="0">
            <x v="32"/>
          </reference>
          <reference field="13" count="2">
            <x v="1"/>
            <x v="4"/>
          </reference>
        </references>
      </pivotArea>
    </format>
    <format dxfId="1219">
      <pivotArea dataOnly="0" labelOnly="1" fieldPosition="0">
        <references count="2">
          <reference field="7" count="1" selected="0">
            <x v="49"/>
          </reference>
          <reference field="9" count="1">
            <x v="40"/>
          </reference>
        </references>
      </pivotArea>
    </format>
    <format dxfId="1218">
      <pivotArea dataOnly="0" labelOnly="1" fieldPosition="0">
        <references count="2">
          <reference field="7" count="1" selected="0">
            <x v="49"/>
          </reference>
          <reference field="9" count="1" defaultSubtotal="1">
            <x v="40"/>
          </reference>
        </references>
      </pivotArea>
    </format>
    <format dxfId="1217">
      <pivotArea dataOnly="0" labelOnly="1" fieldPosition="0">
        <references count="3">
          <reference field="7" count="1" selected="0">
            <x v="49"/>
          </reference>
          <reference field="9" count="1" selected="0">
            <x v="40"/>
          </reference>
          <reference field="13" count="1">
            <x v="1"/>
          </reference>
        </references>
      </pivotArea>
    </format>
    <format dxfId="1216">
      <pivotArea dataOnly="0" labelOnly="1" fieldPosition="0">
        <references count="2">
          <reference field="7" count="1" selected="0">
            <x v="49"/>
          </reference>
          <reference field="9" count="1">
            <x v="47"/>
          </reference>
        </references>
      </pivotArea>
    </format>
    <format dxfId="1215">
      <pivotArea dataOnly="0" labelOnly="1" fieldPosition="0">
        <references count="2">
          <reference field="7" count="1" selected="0">
            <x v="49"/>
          </reference>
          <reference field="9" count="1" defaultSubtotal="1">
            <x v="47"/>
          </reference>
        </references>
      </pivotArea>
    </format>
    <format dxfId="1214">
      <pivotArea dataOnly="0" labelOnly="1" fieldPosition="0">
        <references count="3">
          <reference field="7" count="1" selected="0">
            <x v="49"/>
          </reference>
          <reference field="9" count="1" selected="0">
            <x v="47"/>
          </reference>
          <reference field="13" count="1">
            <x v="1"/>
          </reference>
        </references>
      </pivotArea>
    </format>
    <format dxfId="1213">
      <pivotArea dataOnly="0" labelOnly="1" fieldPosition="0">
        <references count="2">
          <reference field="7" count="1" selected="0">
            <x v="49"/>
          </reference>
          <reference field="9" count="1">
            <x v="50"/>
          </reference>
        </references>
      </pivotArea>
    </format>
    <format dxfId="1212">
      <pivotArea dataOnly="0" labelOnly="1" fieldPosition="0">
        <references count="2">
          <reference field="7" count="1" selected="0">
            <x v="49"/>
          </reference>
          <reference field="9" count="1" defaultSubtotal="1">
            <x v="50"/>
          </reference>
        </references>
      </pivotArea>
    </format>
    <format dxfId="1211">
      <pivotArea dataOnly="0" labelOnly="1" fieldPosition="0">
        <references count="3">
          <reference field="7" count="1" selected="0">
            <x v="49"/>
          </reference>
          <reference field="9" count="1" selected="0">
            <x v="50"/>
          </reference>
          <reference field="13" count="2">
            <x v="1"/>
            <x v="4"/>
          </reference>
        </references>
      </pivotArea>
    </format>
    <format dxfId="1210">
      <pivotArea dataOnly="0" labelOnly="1" fieldPosition="0">
        <references count="2">
          <reference field="7" count="1" selected="0">
            <x v="49"/>
          </reference>
          <reference field="9" count="1">
            <x v="52"/>
          </reference>
        </references>
      </pivotArea>
    </format>
    <format dxfId="1209">
      <pivotArea dataOnly="0" labelOnly="1" fieldPosition="0">
        <references count="2">
          <reference field="7" count="1" selected="0">
            <x v="49"/>
          </reference>
          <reference field="9" count="1" defaultSubtotal="1">
            <x v="52"/>
          </reference>
        </references>
      </pivotArea>
    </format>
    <format dxfId="1208">
      <pivotArea dataOnly="0" labelOnly="1" fieldPosition="0">
        <references count="3">
          <reference field="7" count="1" selected="0">
            <x v="49"/>
          </reference>
          <reference field="9" count="1" selected="0">
            <x v="52"/>
          </reference>
          <reference field="13" count="2">
            <x v="1"/>
            <x v="4"/>
          </reference>
        </references>
      </pivotArea>
    </format>
    <format dxfId="1207">
      <pivotArea dataOnly="0" labelOnly="1" fieldPosition="0">
        <references count="2">
          <reference field="7" count="1" selected="0">
            <x v="49"/>
          </reference>
          <reference field="9" count="1">
            <x v="75"/>
          </reference>
        </references>
      </pivotArea>
    </format>
    <format dxfId="1206">
      <pivotArea dataOnly="0" labelOnly="1" fieldPosition="0">
        <references count="2">
          <reference field="7" count="1" selected="0">
            <x v="49"/>
          </reference>
          <reference field="9" count="1" defaultSubtotal="1">
            <x v="75"/>
          </reference>
        </references>
      </pivotArea>
    </format>
    <format dxfId="1205">
      <pivotArea dataOnly="0" labelOnly="1" fieldPosition="0">
        <references count="3">
          <reference field="7" count="1" selected="0">
            <x v="49"/>
          </reference>
          <reference field="9" count="1" selected="0">
            <x v="75"/>
          </reference>
          <reference field="13" count="1">
            <x v="2"/>
          </reference>
        </references>
      </pivotArea>
    </format>
    <format dxfId="1204">
      <pivotArea dataOnly="0" labelOnly="1" fieldPosition="0">
        <references count="2">
          <reference field="7" count="1" selected="0">
            <x v="49"/>
          </reference>
          <reference field="9" count="1">
            <x v="77"/>
          </reference>
        </references>
      </pivotArea>
    </format>
    <format dxfId="1203">
      <pivotArea dataOnly="0" labelOnly="1" fieldPosition="0">
        <references count="2">
          <reference field="7" count="1" selected="0">
            <x v="49"/>
          </reference>
          <reference field="9" count="1" defaultSubtotal="1">
            <x v="77"/>
          </reference>
        </references>
      </pivotArea>
    </format>
    <format dxfId="1202">
      <pivotArea dataOnly="0" labelOnly="1" fieldPosition="0">
        <references count="3">
          <reference field="7" count="1" selected="0">
            <x v="49"/>
          </reference>
          <reference field="9" count="1" selected="0">
            <x v="77"/>
          </reference>
          <reference field="13" count="2">
            <x v="1"/>
            <x v="4"/>
          </reference>
        </references>
      </pivotArea>
    </format>
    <format dxfId="1201">
      <pivotArea dataOnly="0" labelOnly="1" fieldPosition="0">
        <references count="2">
          <reference field="7" count="1" selected="0">
            <x v="49"/>
          </reference>
          <reference field="9" count="1">
            <x v="83"/>
          </reference>
        </references>
      </pivotArea>
    </format>
    <format dxfId="1200">
      <pivotArea dataOnly="0" labelOnly="1" fieldPosition="0">
        <references count="2">
          <reference field="7" count="1" selected="0">
            <x v="49"/>
          </reference>
          <reference field="9" count="1" defaultSubtotal="1">
            <x v="83"/>
          </reference>
        </references>
      </pivotArea>
    </format>
    <format dxfId="1199">
      <pivotArea dataOnly="0" labelOnly="1" fieldPosition="0">
        <references count="3">
          <reference field="7" count="1" selected="0">
            <x v="49"/>
          </reference>
          <reference field="9" count="1" selected="0">
            <x v="83"/>
          </reference>
          <reference field="13" count="1">
            <x v="1"/>
          </reference>
        </references>
      </pivotArea>
    </format>
    <format dxfId="1198">
      <pivotArea dataOnly="0" labelOnly="1" fieldPosition="0">
        <references count="2">
          <reference field="7" count="1" selected="0">
            <x v="49"/>
          </reference>
          <reference field="9" count="1">
            <x v="88"/>
          </reference>
        </references>
      </pivotArea>
    </format>
    <format dxfId="1197">
      <pivotArea dataOnly="0" labelOnly="1" fieldPosition="0">
        <references count="2">
          <reference field="7" count="1" selected="0">
            <x v="49"/>
          </reference>
          <reference field="9" count="1" defaultSubtotal="1">
            <x v="88"/>
          </reference>
        </references>
      </pivotArea>
    </format>
    <format dxfId="1196">
      <pivotArea dataOnly="0" labelOnly="1" fieldPosition="0">
        <references count="3">
          <reference field="7" count="1" selected="0">
            <x v="49"/>
          </reference>
          <reference field="9" count="1" selected="0">
            <x v="88"/>
          </reference>
          <reference field="13" count="1">
            <x v="1"/>
          </reference>
        </references>
      </pivotArea>
    </format>
    <format dxfId="1195">
      <pivotArea dataOnly="0" labelOnly="1" fieldPosition="0">
        <references count="2">
          <reference field="7" count="1" selected="0">
            <x v="49"/>
          </reference>
          <reference field="9" count="1">
            <x v="97"/>
          </reference>
        </references>
      </pivotArea>
    </format>
    <format dxfId="1194">
      <pivotArea dataOnly="0" labelOnly="1" fieldPosition="0">
        <references count="2">
          <reference field="7" count="1" selected="0">
            <x v="49"/>
          </reference>
          <reference field="9" count="1" defaultSubtotal="1">
            <x v="97"/>
          </reference>
        </references>
      </pivotArea>
    </format>
    <format dxfId="1193">
      <pivotArea dataOnly="0" labelOnly="1" fieldPosition="0">
        <references count="3">
          <reference field="7" count="1" selected="0">
            <x v="49"/>
          </reference>
          <reference field="9" count="1" selected="0">
            <x v="97"/>
          </reference>
          <reference field="13" count="1">
            <x v="4"/>
          </reference>
        </references>
      </pivotArea>
    </format>
  </formats>
  <pivotTableStyleInfo name="PivotStyleLight16" showRowHeaders="1" showColHeaders="1" showLastColumn="1"/>
  <extLst xmlns="http://schemas.openxmlformats.org/spreadsheetml/2006/main">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Internal___External" xr10:uid="{00000000-0013-0000-FFFF-FFFF01000000}" sourceName="Internal / External">
  <pivotTables>
    <pivotTable tabId="49" name="PivotTable1"/>
  </pivotTables>
  <data>
    <tabular pivotCacheId="1">
      <items count="3">
        <i x="1"/>
        <i x="0" s="1"/>
        <i x="2"/>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ONDITION_RANK" xr10:uid="{00000000-0013-0000-FFFF-FFFF02000000}" sourceName="CONDITION RANK">
  <pivotTables>
    <pivotTable tabId="49" name="PivotTable3"/>
  </pivotTables>
  <data>
    <tabular pivotCacheId="1">
      <items count="5">
        <i x="0"/>
        <i x="1" s="1"/>
        <i x="3" s="1"/>
        <i x="4" nd="1"/>
        <i x="2" nd="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Internal___External1" xr10:uid="{00000000-0013-0000-FFFF-FFFF03000000}" sourceName="Internal / External">
  <pivotTables>
    <pivotTable tabId="49" name="PivotTable3"/>
  </pivotTables>
  <data>
    <tabular pivotCacheId="1">
      <items count="3">
        <i x="1"/>
        <i x="0" s="1"/>
        <i x="2"/>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Internal / External" xr10:uid="{00000000-0014-0000-FFFF-FFFF01000000}" cache="Slicer_Internal___External" caption="Internal / External" rowHeight="241300"/>
  <slicer name="CONDITION RANK" xr10:uid="{00000000-0014-0000-FFFF-FFFF02000000}" cache="Slicer_CONDITION_RANK" caption="CONDITION RANK" rowHeight="234950"/>
  <slicer name="Internal / External 1" xr10:uid="{00000000-0014-0000-FFFF-FFFF03000000}" cache="Slicer_Internal___External1" caption="Internal / External" rowHeight="23495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3" Type="http://schemas.openxmlformats.org/officeDocument/2006/relationships/printerSettings" Target="../printerSettings/printerSettings1.bin" /><Relationship Id="rId1" Type="http://schemas.openxmlformats.org/officeDocument/2006/relationships/pivotTable" Target="/xl/pivotTables/pivotTable1.xml" /><Relationship Id="rId2" Type="http://schemas.openxmlformats.org/officeDocument/2006/relationships/pivotTable" Target="/xl/pivotTables/pivotTable2.xml" /><Relationship Id="rId5" Type="http://schemas.microsoft.com/office/2007/relationships/slicer" Target="../slicers/slicer1.xml" /><Relationship Id="rId4" Type="http://schemas.openxmlformats.org/officeDocument/2006/relationships/drawing" Target="/xl/drawings/drawing1.xml"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2" Type="http://schemas.openxmlformats.org/officeDocument/2006/relationships/printerSettings" Target="../printerSettings/printerSettings3.bin" /><Relationship Id="rId1" Type="http://schemas.openxmlformats.org/officeDocument/2006/relationships/hyperlink" Target="http://www.washroomcubicles.co.uk/healthcare-ips-panel-system/" TargetMode="External"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7.xml.rels><?xml version="1.0" encoding="utf-8" standalone="yes"?><Relationships xmlns="http://schemas.openxmlformats.org/package/2006/relationships"><Relationship Id="rId2" Type="http://schemas.openxmlformats.org/officeDocument/2006/relationships/vmlDrawing" Target="/xl/drawings/vmlDrawing1.vml" /><Relationship Id="rId1" Type="http://schemas.openxmlformats.org/officeDocument/2006/relationships/printerSettings" Target="../printerSettings/printerSettings6.bin" /></Relationships>
</file>

<file path=xl/worksheets/_rels/sheet8.xml.rels><?xml version="1.0" encoding="utf-8" standalone="yes"?><Relationships xmlns="http://schemas.openxmlformats.org/package/2006/relationships"><Relationship Id="rId2" Type="http://schemas.openxmlformats.org/officeDocument/2006/relationships/vmlDrawing" Target="/xl/drawings/vmlDrawing2.vml" /><Relationship Id="rId1" Type="http://schemas.openxmlformats.org/officeDocument/2006/relationships/printerSettings" Target="../printerSettings/printerSettings7.bin" /></Relationships>
</file>

<file path=xl/worksheets/_rels/sheet9.xml.rels><?xml version="1.0" encoding="utf-8" standalone="yes"?><Relationships xmlns="http://schemas.openxmlformats.org/package/2006/relationships"><Relationship Id="rId2" Type="http://schemas.openxmlformats.org/officeDocument/2006/relationships/vmlDrawing" Target="/xl/drawings/vmlDrawing3.vml" /><Relationship Id="rId1" Type="http://schemas.openxmlformats.org/officeDocument/2006/relationships/printerSettings" Target="../printerSettings/printerSettings8.bin" /></Relationships>
</file>

<file path=xl/worksheets/sheet1.xml><?xml version="1.0" encoding="utf-8"?>
<worksheet xmlns:r="http://schemas.openxmlformats.org/officeDocument/2006/relationships" xmlns:x14="http://schemas.microsoft.com/office/spreadsheetml/2009/9/main" xmlns:mc="http://schemas.openxmlformats.org/markup-compatibility/2006" xmlns="http://schemas.openxmlformats.org/spreadsheetml/2006/main">
  <sheetPr/>
  <dimension ref="A2:AM622"/>
  <sheetViews>
    <sheetView topLeftCell="B1" zoomScale="55" view="normal" workbookViewId="0">
      <pane ySplit="3" topLeftCell="A4" activePane="bottomLeft" state="frozen"/>
      <selection pane="bottomLeft" activeCell="A48" sqref="A48"/>
    </sheetView>
  </sheetViews>
  <sheetFormatPr defaultRowHeight="14.4" baseColWidth="0"/>
  <cols>
    <col min="1" max="1" width="93.41796875" bestFit="1" customWidth="1"/>
    <col min="2" max="2" width="37.41796875" bestFit="1" customWidth="1"/>
    <col min="3" max="3" width="78.5703125" bestFit="1" customWidth="1"/>
    <col min="4" max="4" width="30.140625" bestFit="1" customWidth="1"/>
    <col min="5" max="7" width="31.41796875" bestFit="1" customWidth="1"/>
    <col min="8" max="8" width="31.84765625" bestFit="1" customWidth="1"/>
    <col min="9" max="9" width="18" bestFit="1" customWidth="1"/>
    <col min="15" max="15" width="81.5703125" bestFit="1" customWidth="1"/>
    <col min="16" max="16" width="44" bestFit="1" customWidth="1"/>
    <col min="17" max="17" width="48" bestFit="1" customWidth="1"/>
    <col min="18" max="19" width="23.5703125" bestFit="1" customWidth="1"/>
  </cols>
  <sheetData>
    <row r="2" spans="15:15">
      <c r="O2" s="139" t="s">
        <v>412</v>
      </c>
    </row>
    <row r="3" spans="1:19" s="2" customFormat="1">
      <c r="A3" s="137" t="s">
        <v>398</v>
      </c>
      <c r="B3" t="s">
        <v>403</v>
      </c>
      <c r="C3" s="2" t="s">
        <v>401</v>
      </c>
      <c r="D3" s="2" t="s">
        <v>407</v>
      </c>
      <c r="E3" s="2" t="s">
        <v>408</v>
      </c>
      <c r="F3" s="2" t="s">
        <v>409</v>
      </c>
      <c r="G3" s="2" t="s">
        <v>410</v>
      </c>
      <c r="H3" s="2" t="s">
        <v>411</v>
      </c>
      <c r="I3" s="2" t="s">
        <v>402</v>
      </c>
      <c r="O3" s="138" t="s">
        <v>398</v>
      </c>
      <c r="P3" s="2" t="s">
        <v>497</v>
      </c>
      <c r="Q3" s="2" t="s">
        <v>498</v>
      </c>
      <c r="R3"/>
      <c r="S3"/>
    </row>
    <row r="4" spans="1:17" s="148" customFormat="1">
      <c r="A4" s="131" t="s">
        <v>303</v>
      </c>
      <c r="B4" s="133"/>
      <c r="C4" s="133"/>
      <c r="D4" s="133"/>
      <c r="E4" s="133"/>
      <c r="F4" s="133"/>
      <c r="G4" s="133"/>
      <c r="H4" s="133"/>
      <c r="I4" s="133"/>
      <c r="O4" s="131" t="s">
        <v>35</v>
      </c>
      <c r="P4" s="145"/>
      <c r="Q4" s="145"/>
    </row>
    <row r="5" spans="1:39">
      <c r="A5" s="132" t="s">
        <v>308</v>
      </c>
      <c r="B5" s="133"/>
      <c r="C5" s="133"/>
      <c r="D5" s="133"/>
      <c r="E5" s="133"/>
      <c r="F5" s="133"/>
      <c r="G5" s="133"/>
      <c r="H5" s="133"/>
      <c r="I5" s="133"/>
      <c r="O5" s="132" t="s">
        <v>380</v>
      </c>
      <c r="P5" s="145"/>
      <c r="Q5" s="145"/>
      <c r="R5" s="48"/>
      <c r="S5" s="48"/>
      <c r="T5" s="48"/>
      <c r="U5" s="48"/>
      <c r="V5" s="48"/>
      <c r="W5" s="48"/>
      <c r="X5" s="48"/>
      <c r="Y5" s="48"/>
      <c r="Z5" s="48"/>
      <c r="AA5" s="48"/>
      <c r="AB5" s="48"/>
      <c r="AC5" s="48"/>
      <c r="AD5" s="48"/>
      <c r="AE5" s="48"/>
      <c r="AF5" s="48"/>
      <c r="AG5" s="48"/>
      <c r="AH5" s="48"/>
      <c r="AI5" s="48"/>
      <c r="AJ5" s="48"/>
      <c r="AK5" s="48"/>
      <c r="AL5" s="48"/>
      <c r="AM5" s="48"/>
    </row>
    <row r="6" spans="1:39">
      <c r="A6" s="141" t="s">
        <v>1</v>
      </c>
      <c r="B6" s="133">
        <v>2</v>
      </c>
      <c r="C6" s="133" t="e">
        <v>#DIV/0!</v>
      </c>
      <c r="D6" s="133">
        <v>0</v>
      </c>
      <c r="E6" s="133">
        <v>0</v>
      </c>
      <c r="F6" s="133">
        <v>0</v>
      </c>
      <c r="G6" s="133">
        <v>0</v>
      </c>
      <c r="H6" s="133">
        <v>0</v>
      </c>
      <c r="I6" s="133">
        <v>0</v>
      </c>
      <c r="O6" s="141" t="s">
        <v>413</v>
      </c>
      <c r="P6" s="145">
        <v>3</v>
      </c>
      <c r="Q6" s="145">
        <v>2</v>
      </c>
      <c r="R6" s="48"/>
      <c r="S6" s="48"/>
      <c r="T6" s="48"/>
      <c r="U6" s="48"/>
      <c r="V6" s="48"/>
      <c r="W6" s="48"/>
      <c r="X6" s="48"/>
      <c r="Y6" s="48"/>
      <c r="Z6" s="48"/>
      <c r="AA6" s="48"/>
      <c r="AB6" s="48"/>
      <c r="AC6" s="48"/>
      <c r="AD6" s="48"/>
      <c r="AE6" s="48"/>
      <c r="AF6" s="48"/>
      <c r="AG6" s="48"/>
      <c r="AH6" s="48"/>
      <c r="AI6" s="48"/>
      <c r="AJ6" s="48"/>
      <c r="AK6" s="48"/>
      <c r="AL6" s="48"/>
      <c r="AM6" s="48"/>
    </row>
    <row r="7" spans="1:39">
      <c r="A7" s="132" t="s">
        <v>553</v>
      </c>
      <c r="B7" s="133">
        <v>2</v>
      </c>
      <c r="C7" s="133" t="e">
        <v>#DIV/0!</v>
      </c>
      <c r="D7" s="133">
        <v>0</v>
      </c>
      <c r="E7" s="133">
        <v>0</v>
      </c>
      <c r="F7" s="133">
        <v>0</v>
      </c>
      <c r="G7" s="133">
        <v>0</v>
      </c>
      <c r="H7" s="133">
        <v>0</v>
      </c>
      <c r="I7" s="133">
        <v>0</v>
      </c>
      <c r="O7" s="141" t="s">
        <v>414</v>
      </c>
      <c r="P7" s="145">
        <v>2</v>
      </c>
      <c r="Q7" s="145">
        <v>2</v>
      </c>
      <c r="R7" s="48"/>
      <c r="S7" s="48"/>
      <c r="T7" s="48"/>
      <c r="U7" s="48"/>
      <c r="V7" s="48"/>
      <c r="W7" s="48"/>
      <c r="X7" s="48"/>
      <c r="Y7" s="48"/>
      <c r="Z7" s="48"/>
      <c r="AA7" s="48"/>
      <c r="AB7" s="48"/>
      <c r="AC7" s="48"/>
      <c r="AD7" s="48"/>
      <c r="AE7" s="48"/>
      <c r="AF7" s="48"/>
      <c r="AG7" s="48"/>
      <c r="AH7" s="48"/>
      <c r="AI7" s="48"/>
      <c r="AJ7" s="48"/>
      <c r="AK7" s="48"/>
      <c r="AL7" s="48"/>
      <c r="AM7" s="48"/>
    </row>
    <row r="8" spans="1:17" s="48" customFormat="1">
      <c r="A8" s="131" t="s">
        <v>554</v>
      </c>
      <c r="B8" s="133">
        <v>2</v>
      </c>
      <c r="C8" s="133" t="e">
        <v>#DIV/0!</v>
      </c>
      <c r="D8" s="133">
        <v>0</v>
      </c>
      <c r="E8" s="133">
        <v>0</v>
      </c>
      <c r="F8" s="133">
        <v>0</v>
      </c>
      <c r="G8" s="133">
        <v>0</v>
      </c>
      <c r="H8" s="133">
        <v>0</v>
      </c>
      <c r="I8" s="133">
        <v>0</v>
      </c>
      <c r="O8" s="132" t="s">
        <v>500</v>
      </c>
      <c r="P8" s="145">
        <v>2.657142857142857</v>
      </c>
      <c r="Q8" s="145">
        <v>2</v>
      </c>
    </row>
    <row r="9" spans="1:17" s="148" customFormat="1">
      <c r="A9" s="146" t="s">
        <v>35</v>
      </c>
      <c r="B9" s="133"/>
      <c r="C9" s="133"/>
      <c r="D9" s="133"/>
      <c r="E9" s="133"/>
      <c r="F9" s="133"/>
      <c r="G9" s="133"/>
      <c r="H9" s="133"/>
      <c r="I9" s="133"/>
      <c r="O9" s="150" t="s">
        <v>337</v>
      </c>
      <c r="P9" s="145"/>
      <c r="Q9" s="145"/>
    </row>
    <row r="10" spans="1:39">
      <c r="A10" s="142" t="s">
        <v>380</v>
      </c>
      <c r="B10" s="133"/>
      <c r="C10" s="133"/>
      <c r="D10" s="133"/>
      <c r="E10" s="133"/>
      <c r="F10" s="133"/>
      <c r="G10" s="133"/>
      <c r="H10" s="133"/>
      <c r="I10" s="133"/>
      <c r="J10" s="48"/>
      <c r="K10" s="48"/>
      <c r="L10" s="48"/>
      <c r="M10" s="48"/>
      <c r="N10" s="48"/>
      <c r="O10" s="141" t="s">
        <v>413</v>
      </c>
      <c r="P10" s="145">
        <v>3</v>
      </c>
      <c r="Q10" s="145">
        <v>2</v>
      </c>
      <c r="R10" s="48"/>
      <c r="S10" s="48"/>
      <c r="T10" s="48"/>
      <c r="U10" s="48"/>
      <c r="V10" s="48"/>
      <c r="W10" s="48"/>
      <c r="X10" s="48"/>
      <c r="Y10" s="48"/>
      <c r="Z10" s="48"/>
      <c r="AA10" s="48"/>
      <c r="AB10" s="48"/>
      <c r="AC10" s="48"/>
      <c r="AD10" s="48"/>
      <c r="AE10" s="48"/>
      <c r="AF10" s="48"/>
      <c r="AG10" s="48"/>
      <c r="AH10" s="48"/>
      <c r="AI10" s="48"/>
      <c r="AJ10" s="48"/>
      <c r="AK10" s="48"/>
      <c r="AL10" s="48"/>
      <c r="AM10" s="48"/>
    </row>
    <row r="11" spans="1:39">
      <c r="A11" s="143" t="s">
        <v>1</v>
      </c>
      <c r="B11" s="133">
        <v>43</v>
      </c>
      <c r="C11" s="133">
        <v>9.7674418604651159</v>
      </c>
      <c r="D11" s="133">
        <v>0</v>
      </c>
      <c r="E11" s="133">
        <v>0</v>
      </c>
      <c r="F11" s="133">
        <v>0</v>
      </c>
      <c r="G11" s="133">
        <v>0</v>
      </c>
      <c r="H11" s="133">
        <v>0</v>
      </c>
      <c r="I11" s="133">
        <v>0</v>
      </c>
      <c r="J11" s="48"/>
      <c r="K11" s="48"/>
      <c r="L11" s="48"/>
      <c r="M11" s="48"/>
      <c r="N11" s="48"/>
      <c r="O11" s="141" t="s">
        <v>414</v>
      </c>
      <c r="P11" s="145">
        <v>2</v>
      </c>
      <c r="Q11" s="145">
        <v>2</v>
      </c>
      <c r="R11" s="48"/>
      <c r="S11" s="48"/>
      <c r="T11" s="48"/>
      <c r="U11" s="48"/>
      <c r="V11" s="48"/>
      <c r="W11" s="48"/>
      <c r="X11" s="48"/>
      <c r="Y11" s="48"/>
      <c r="Z11" s="48"/>
      <c r="AA11" s="48"/>
      <c r="AB11" s="48"/>
      <c r="AC11" s="48"/>
      <c r="AD11" s="48"/>
      <c r="AE11" s="48"/>
      <c r="AF11" s="48"/>
      <c r="AG11" s="48"/>
      <c r="AH11" s="48"/>
      <c r="AI11" s="48"/>
      <c r="AJ11" s="48"/>
      <c r="AK11" s="48"/>
      <c r="AL11" s="48"/>
      <c r="AM11" s="48"/>
    </row>
    <row r="12" spans="1:39">
      <c r="A12" s="143" t="s">
        <v>15</v>
      </c>
      <c r="B12" s="133">
        <v>35</v>
      </c>
      <c r="C12" s="133">
        <v>2.6285714285714286</v>
      </c>
      <c r="D12" s="133">
        <v>0</v>
      </c>
      <c r="E12" s="133">
        <v>19956.375900000003</v>
      </c>
      <c r="F12" s="133">
        <v>15934.818599999999</v>
      </c>
      <c r="G12" s="133">
        <v>0</v>
      </c>
      <c r="H12" s="133">
        <v>0</v>
      </c>
      <c r="I12" s="133">
        <v>35891.1945</v>
      </c>
      <c r="J12" s="48"/>
      <c r="K12" s="48"/>
      <c r="L12" s="48"/>
      <c r="M12" s="48"/>
      <c r="N12" s="48"/>
      <c r="O12" s="132" t="s">
        <v>501</v>
      </c>
      <c r="P12" s="147">
        <v>2.5</v>
      </c>
      <c r="Q12" s="147">
        <v>2</v>
      </c>
      <c r="R12" s="48"/>
      <c r="S12" s="48"/>
      <c r="T12" s="48"/>
      <c r="U12" s="48"/>
      <c r="V12" s="48"/>
      <c r="W12" s="48"/>
      <c r="X12" s="48"/>
      <c r="Y12" s="48"/>
      <c r="Z12" s="48"/>
      <c r="AA12" s="48"/>
      <c r="AB12" s="48"/>
      <c r="AC12" s="48"/>
      <c r="AD12" s="48"/>
      <c r="AE12" s="48"/>
      <c r="AF12" s="48"/>
      <c r="AG12" s="48"/>
      <c r="AH12" s="48"/>
      <c r="AI12" s="48"/>
      <c r="AJ12" s="48"/>
      <c r="AK12" s="48"/>
      <c r="AL12" s="48"/>
      <c r="AM12" s="48"/>
    </row>
    <row r="13" spans="1:17" s="48" customFormat="1">
      <c r="A13" s="143" t="s">
        <v>119</v>
      </c>
      <c r="B13" s="133">
        <v>5</v>
      </c>
      <c r="C13" s="133">
        <v>22</v>
      </c>
      <c r="D13" s="133">
        <v>0</v>
      </c>
      <c r="E13" s="133">
        <v>0</v>
      </c>
      <c r="F13" s="133">
        <v>0</v>
      </c>
      <c r="G13" s="133">
        <v>0</v>
      </c>
      <c r="H13" s="133">
        <v>0</v>
      </c>
      <c r="I13" s="133">
        <v>0</v>
      </c>
      <c r="O13" s="132" t="s">
        <v>379</v>
      </c>
      <c r="P13" s="145"/>
      <c r="Q13" s="145"/>
    </row>
    <row r="14" spans="1:17" s="148" customFormat="1">
      <c r="A14" s="132" t="s">
        <v>500</v>
      </c>
      <c r="B14" s="133">
        <v>83</v>
      </c>
      <c r="C14" s="133">
        <v>7.4939759036144578</v>
      </c>
      <c r="D14" s="133">
        <v>0</v>
      </c>
      <c r="E14" s="133">
        <v>19956.375900000003</v>
      </c>
      <c r="F14" s="133">
        <v>15934.818599999999</v>
      </c>
      <c r="G14" s="133">
        <v>0</v>
      </c>
      <c r="H14" s="133">
        <v>0</v>
      </c>
      <c r="I14" s="133">
        <v>35891.1945</v>
      </c>
      <c r="O14" s="141" t="s">
        <v>413</v>
      </c>
      <c r="P14" s="145">
        <v>3</v>
      </c>
      <c r="Q14" s="145">
        <v>2</v>
      </c>
    </row>
    <row r="15" spans="1:39">
      <c r="A15" s="142" t="s">
        <v>337</v>
      </c>
      <c r="B15" s="133"/>
      <c r="C15" s="133"/>
      <c r="D15" s="133"/>
      <c r="E15" s="133"/>
      <c r="F15" s="133"/>
      <c r="G15" s="133"/>
      <c r="H15" s="133"/>
      <c r="I15" s="133"/>
      <c r="J15" s="48"/>
      <c r="K15" s="48"/>
      <c r="L15" s="48"/>
      <c r="M15" s="48"/>
      <c r="N15" s="48"/>
      <c r="O15" s="132" t="s">
        <v>502</v>
      </c>
      <c r="P15" s="145">
        <v>3</v>
      </c>
      <c r="Q15" s="145">
        <v>2</v>
      </c>
      <c r="R15" s="48"/>
      <c r="S15" s="48"/>
      <c r="T15" s="48"/>
      <c r="U15" s="48"/>
      <c r="V15" s="48"/>
      <c r="W15" s="48"/>
      <c r="X15" s="48"/>
      <c r="Y15" s="48"/>
      <c r="Z15" s="48"/>
      <c r="AA15" s="48"/>
      <c r="AB15" s="48"/>
      <c r="AC15" s="48"/>
      <c r="AD15" s="48"/>
      <c r="AE15" s="48"/>
      <c r="AF15" s="48"/>
      <c r="AG15" s="48"/>
      <c r="AH15" s="48"/>
      <c r="AI15" s="48"/>
      <c r="AJ15" s="48"/>
      <c r="AK15" s="48"/>
      <c r="AL15" s="48"/>
      <c r="AM15" s="48"/>
    </row>
    <row r="16" spans="1:39">
      <c r="A16" s="143" t="s">
        <v>1</v>
      </c>
      <c r="B16" s="133">
        <v>10</v>
      </c>
      <c r="C16" s="133">
        <v>12.2</v>
      </c>
      <c r="D16" s="133">
        <v>0</v>
      </c>
      <c r="E16" s="133">
        <v>0</v>
      </c>
      <c r="F16" s="133">
        <v>0</v>
      </c>
      <c r="G16" s="133">
        <v>0</v>
      </c>
      <c r="H16" s="133">
        <v>0</v>
      </c>
      <c r="I16" s="133">
        <v>0</v>
      </c>
      <c r="J16" s="48"/>
      <c r="K16" s="48"/>
      <c r="L16" s="48"/>
      <c r="M16" s="48"/>
      <c r="N16" s="48"/>
      <c r="O16" s="132" t="s">
        <v>487</v>
      </c>
      <c r="P16" s="145"/>
      <c r="Q16" s="145"/>
      <c r="R16" s="48"/>
      <c r="S16" s="48"/>
      <c r="T16" s="48"/>
      <c r="U16" s="48"/>
      <c r="V16" s="48"/>
      <c r="W16" s="48"/>
      <c r="X16" s="48"/>
      <c r="Y16" s="48"/>
      <c r="Z16" s="48"/>
      <c r="AA16" s="48"/>
      <c r="AB16" s="48"/>
      <c r="AC16" s="48"/>
      <c r="AD16" s="48"/>
      <c r="AE16" s="48"/>
      <c r="AF16" s="48"/>
      <c r="AG16" s="48"/>
      <c r="AH16" s="48"/>
      <c r="AI16" s="48"/>
      <c r="AJ16" s="48"/>
      <c r="AK16" s="48"/>
      <c r="AL16" s="48"/>
      <c r="AM16" s="48"/>
    </row>
    <row r="17" spans="1:39">
      <c r="A17" s="143" t="s">
        <v>15</v>
      </c>
      <c r="B17" s="133">
        <v>2</v>
      </c>
      <c r="C17" s="133">
        <v>2.5</v>
      </c>
      <c r="D17" s="133">
        <v>0</v>
      </c>
      <c r="E17" s="133">
        <v>134</v>
      </c>
      <c r="F17" s="133">
        <v>670</v>
      </c>
      <c r="G17" s="133">
        <v>0</v>
      </c>
      <c r="H17" s="133">
        <v>0</v>
      </c>
      <c r="I17" s="133">
        <v>804</v>
      </c>
      <c r="J17" s="48"/>
      <c r="K17" s="48"/>
      <c r="L17" s="48"/>
      <c r="M17" s="48"/>
      <c r="N17" s="48"/>
      <c r="O17" s="141" t="s">
        <v>413</v>
      </c>
      <c r="P17" s="145">
        <v>3</v>
      </c>
      <c r="Q17" s="145">
        <v>2</v>
      </c>
      <c r="R17" s="48"/>
      <c r="S17" s="48"/>
      <c r="T17" s="48"/>
      <c r="U17" s="48"/>
      <c r="V17" s="48"/>
      <c r="W17" s="48"/>
      <c r="X17" s="48"/>
      <c r="Y17" s="48"/>
      <c r="Z17" s="48"/>
      <c r="AA17" s="48"/>
      <c r="AB17" s="48"/>
      <c r="AC17" s="48"/>
      <c r="AD17" s="48"/>
      <c r="AE17" s="48"/>
      <c r="AF17" s="48"/>
      <c r="AG17" s="48"/>
      <c r="AH17" s="48"/>
      <c r="AI17" s="48"/>
      <c r="AJ17" s="48"/>
      <c r="AK17" s="48"/>
      <c r="AL17" s="48"/>
      <c r="AM17" s="48"/>
    </row>
    <row r="18" spans="1:17" s="48" customFormat="1">
      <c r="A18" s="143" t="s">
        <v>119</v>
      </c>
      <c r="B18" s="133">
        <v>3</v>
      </c>
      <c r="C18" s="133">
        <v>25</v>
      </c>
      <c r="D18" s="133">
        <v>0</v>
      </c>
      <c r="E18" s="133">
        <v>0</v>
      </c>
      <c r="F18" s="133">
        <v>0</v>
      </c>
      <c r="G18" s="133">
        <v>0</v>
      </c>
      <c r="H18" s="133">
        <v>0</v>
      </c>
      <c r="I18" s="133">
        <v>0</v>
      </c>
      <c r="O18" s="132" t="s">
        <v>503</v>
      </c>
      <c r="P18" s="145">
        <v>3</v>
      </c>
      <c r="Q18" s="145">
        <v>2</v>
      </c>
    </row>
    <row r="19" spans="1:17" s="148" customFormat="1">
      <c r="A19" s="132" t="s">
        <v>501</v>
      </c>
      <c r="B19" s="133">
        <v>15</v>
      </c>
      <c r="C19" s="133">
        <v>13.466666666666667</v>
      </c>
      <c r="D19" s="133">
        <v>0</v>
      </c>
      <c r="E19" s="133">
        <v>134</v>
      </c>
      <c r="F19" s="133">
        <v>670</v>
      </c>
      <c r="G19" s="133">
        <v>0</v>
      </c>
      <c r="H19" s="133">
        <v>0</v>
      </c>
      <c r="I19" s="133">
        <v>804</v>
      </c>
      <c r="O19" s="131" t="s">
        <v>504</v>
      </c>
      <c r="P19" s="145">
        <v>2.6829268292682928</v>
      </c>
      <c r="Q19" s="145">
        <v>2</v>
      </c>
    </row>
    <row r="20" spans="1:39">
      <c r="A20" s="142" t="s">
        <v>433</v>
      </c>
      <c r="B20" s="133"/>
      <c r="C20" s="133"/>
      <c r="D20" s="133"/>
      <c r="E20" s="133"/>
      <c r="F20" s="133"/>
      <c r="G20" s="133"/>
      <c r="H20" s="133"/>
      <c r="I20" s="133"/>
      <c r="J20" s="48"/>
      <c r="K20" s="48"/>
      <c r="L20" s="48"/>
      <c r="M20" s="48"/>
      <c r="N20" s="48"/>
      <c r="O20" s="131" t="s">
        <v>267</v>
      </c>
      <c r="P20" s="145"/>
      <c r="Q20" s="145"/>
      <c r="R20" s="48"/>
      <c r="S20" s="48"/>
      <c r="T20" s="48"/>
      <c r="U20" s="48"/>
      <c r="V20" s="48"/>
      <c r="W20" s="48"/>
      <c r="X20" s="48"/>
      <c r="Y20" s="48"/>
      <c r="Z20" s="48"/>
      <c r="AA20" s="48"/>
      <c r="AB20" s="48"/>
      <c r="AC20" s="48"/>
      <c r="AD20" s="48"/>
      <c r="AE20" s="48"/>
      <c r="AF20" s="48"/>
      <c r="AG20" s="48"/>
      <c r="AH20" s="48"/>
      <c r="AI20" s="48"/>
      <c r="AJ20" s="48"/>
      <c r="AK20" s="48"/>
      <c r="AL20" s="48"/>
      <c r="AM20" s="48"/>
    </row>
    <row r="21" spans="1:39">
      <c r="A21" s="143" t="s">
        <v>1</v>
      </c>
      <c r="B21" s="133">
        <v>1</v>
      </c>
      <c r="C21" s="133">
        <v>20</v>
      </c>
      <c r="D21" s="133">
        <v>0</v>
      </c>
      <c r="E21" s="133">
        <v>0</v>
      </c>
      <c r="F21" s="133">
        <v>0</v>
      </c>
      <c r="G21" s="133">
        <v>0</v>
      </c>
      <c r="H21" s="133">
        <v>0</v>
      </c>
      <c r="I21" s="133">
        <v>0</v>
      </c>
      <c r="J21" s="48"/>
      <c r="K21" s="48"/>
      <c r="L21" s="48"/>
      <c r="M21" s="48"/>
      <c r="N21" s="48"/>
      <c r="O21" s="132" t="s">
        <v>270</v>
      </c>
      <c r="P21" s="145"/>
      <c r="Q21" s="145"/>
      <c r="R21" s="48"/>
      <c r="S21" s="48"/>
      <c r="T21" s="48"/>
      <c r="U21" s="48"/>
      <c r="V21" s="48"/>
      <c r="W21" s="48"/>
      <c r="X21" s="48"/>
      <c r="Y21" s="48"/>
      <c r="Z21" s="48"/>
      <c r="AA21" s="48"/>
      <c r="AB21" s="48"/>
      <c r="AC21" s="48"/>
      <c r="AD21" s="48"/>
      <c r="AE21" s="48"/>
      <c r="AF21" s="48"/>
      <c r="AG21" s="48"/>
      <c r="AH21" s="48"/>
      <c r="AI21" s="48"/>
      <c r="AJ21" s="48"/>
      <c r="AK21" s="48"/>
      <c r="AL21" s="48"/>
      <c r="AM21" s="48"/>
    </row>
    <row r="22" spans="1:39">
      <c r="A22" s="132" t="s">
        <v>555</v>
      </c>
      <c r="B22" s="133">
        <v>1</v>
      </c>
      <c r="C22" s="133">
        <v>20</v>
      </c>
      <c r="D22" s="133">
        <v>0</v>
      </c>
      <c r="E22" s="133">
        <v>0</v>
      </c>
      <c r="F22" s="133">
        <v>0</v>
      </c>
      <c r="G22" s="133">
        <v>0</v>
      </c>
      <c r="H22" s="133">
        <v>0</v>
      </c>
      <c r="I22" s="133">
        <v>0</v>
      </c>
      <c r="J22" s="48"/>
      <c r="K22" s="48"/>
      <c r="L22" s="48"/>
      <c r="M22" s="48"/>
      <c r="N22" s="48"/>
      <c r="O22" s="141" t="s">
        <v>414</v>
      </c>
      <c r="P22" s="145">
        <v>2</v>
      </c>
      <c r="Q22" s="145">
        <v>2</v>
      </c>
      <c r="R22" s="48"/>
      <c r="S22" s="48"/>
      <c r="T22" s="48"/>
      <c r="U22" s="48"/>
      <c r="V22" s="48"/>
      <c r="W22" s="48"/>
      <c r="X22" s="48"/>
      <c r="Y22" s="48"/>
      <c r="Z22" s="48"/>
      <c r="AA22" s="48"/>
      <c r="AB22" s="48"/>
      <c r="AC22" s="48"/>
      <c r="AD22" s="48"/>
      <c r="AE22" s="48"/>
      <c r="AF22" s="48"/>
      <c r="AG22" s="48"/>
      <c r="AH22" s="48"/>
      <c r="AI22" s="48"/>
      <c r="AJ22" s="48"/>
      <c r="AK22" s="48"/>
      <c r="AL22" s="48"/>
      <c r="AM22" s="48"/>
    </row>
    <row r="23" spans="1:39">
      <c r="A23" s="142" t="s">
        <v>164</v>
      </c>
      <c r="B23" s="133"/>
      <c r="C23" s="133"/>
      <c r="D23" s="133"/>
      <c r="E23" s="133"/>
      <c r="F23" s="133"/>
      <c r="G23" s="133"/>
      <c r="H23" s="133"/>
      <c r="I23" s="133"/>
      <c r="J23" s="48"/>
      <c r="K23" s="48"/>
      <c r="L23" s="48"/>
      <c r="M23" s="48"/>
      <c r="N23" s="48"/>
      <c r="O23" s="132" t="s">
        <v>505</v>
      </c>
      <c r="P23" s="145">
        <v>2</v>
      </c>
      <c r="Q23" s="145">
        <v>2</v>
      </c>
      <c r="R23" s="48"/>
      <c r="S23" s="48"/>
      <c r="T23" s="48"/>
      <c r="U23" s="48"/>
      <c r="V23" s="48"/>
      <c r="W23" s="48"/>
      <c r="X23" s="48"/>
      <c r="Y23" s="48"/>
      <c r="Z23" s="48"/>
      <c r="AA23" s="48"/>
      <c r="AB23" s="48"/>
      <c r="AC23" s="48"/>
      <c r="AD23" s="48"/>
      <c r="AE23" s="48"/>
      <c r="AF23" s="48"/>
      <c r="AG23" s="48"/>
      <c r="AH23" s="48"/>
      <c r="AI23" s="48"/>
      <c r="AJ23" s="48"/>
      <c r="AK23" s="48"/>
      <c r="AL23" s="48"/>
      <c r="AM23" s="48"/>
    </row>
    <row r="24" spans="1:39">
      <c r="A24" s="143" t="s">
        <v>119</v>
      </c>
      <c r="B24" s="133">
        <v>8</v>
      </c>
      <c r="C24" s="133">
        <v>57.5</v>
      </c>
      <c r="D24" s="133">
        <v>0</v>
      </c>
      <c r="E24" s="133">
        <v>0</v>
      </c>
      <c r="F24" s="133">
        <v>0</v>
      </c>
      <c r="G24" s="133">
        <v>0</v>
      </c>
      <c r="H24" s="133">
        <v>0</v>
      </c>
      <c r="I24" s="133">
        <v>0</v>
      </c>
      <c r="J24" s="48"/>
      <c r="K24" s="48"/>
      <c r="L24" s="48"/>
      <c r="M24" s="48"/>
      <c r="N24" s="48"/>
      <c r="O24" s="131" t="s">
        <v>506</v>
      </c>
      <c r="P24" s="145">
        <v>2</v>
      </c>
      <c r="Q24" s="145">
        <v>2</v>
      </c>
      <c r="R24" s="48"/>
      <c r="S24" s="48"/>
      <c r="T24" s="48"/>
      <c r="U24" s="48"/>
      <c r="V24" s="48"/>
      <c r="W24" s="48"/>
      <c r="X24" s="48"/>
      <c r="Y24" s="48"/>
      <c r="Z24" s="48"/>
      <c r="AA24" s="48"/>
      <c r="AB24" s="48"/>
      <c r="AC24" s="48"/>
      <c r="AD24" s="48"/>
      <c r="AE24" s="48"/>
      <c r="AF24" s="48"/>
      <c r="AG24" s="48"/>
      <c r="AH24" s="48"/>
      <c r="AI24" s="48"/>
      <c r="AJ24" s="48"/>
      <c r="AK24" s="48"/>
      <c r="AL24" s="48"/>
      <c r="AM24" s="48"/>
    </row>
    <row r="25" spans="1:39">
      <c r="A25" s="132" t="s">
        <v>556</v>
      </c>
      <c r="B25" s="133">
        <v>8</v>
      </c>
      <c r="C25" s="133">
        <v>57.5</v>
      </c>
      <c r="D25" s="133">
        <v>0</v>
      </c>
      <c r="E25" s="133">
        <v>0</v>
      </c>
      <c r="F25" s="133">
        <v>0</v>
      </c>
      <c r="G25" s="133">
        <v>0</v>
      </c>
      <c r="H25" s="133">
        <v>0</v>
      </c>
      <c r="I25" s="133">
        <v>0</v>
      </c>
      <c r="J25" s="48"/>
      <c r="K25" s="48"/>
      <c r="L25" s="48"/>
      <c r="M25" s="48"/>
      <c r="N25" s="48"/>
      <c r="O25" s="131" t="s">
        <v>66</v>
      </c>
      <c r="P25" s="145"/>
      <c r="Q25" s="145"/>
      <c r="R25" s="48"/>
      <c r="S25" s="48"/>
      <c r="T25" s="48"/>
      <c r="U25" s="48"/>
      <c r="V25" s="48"/>
      <c r="W25" s="48"/>
      <c r="X25" s="48"/>
      <c r="Y25" s="48"/>
      <c r="Z25" s="48"/>
      <c r="AA25" s="48"/>
      <c r="AB25" s="48"/>
      <c r="AC25" s="48"/>
      <c r="AD25" s="48"/>
      <c r="AE25" s="48"/>
      <c r="AF25" s="48"/>
      <c r="AG25" s="48"/>
      <c r="AH25" s="48"/>
      <c r="AI25" s="48"/>
      <c r="AJ25" s="48"/>
      <c r="AK25" s="48"/>
      <c r="AL25" s="48"/>
      <c r="AM25" s="48"/>
    </row>
    <row r="26" spans="1:39">
      <c r="A26" s="142" t="s">
        <v>379</v>
      </c>
      <c r="B26" s="133"/>
      <c r="C26" s="133"/>
      <c r="D26" s="133"/>
      <c r="E26" s="133"/>
      <c r="F26" s="133"/>
      <c r="G26" s="133"/>
      <c r="H26" s="133"/>
      <c r="I26" s="133"/>
      <c r="J26" s="48"/>
      <c r="K26" s="48"/>
      <c r="L26" s="48"/>
      <c r="M26" s="48"/>
      <c r="N26" s="48"/>
      <c r="O26" s="132" t="s">
        <v>107</v>
      </c>
      <c r="P26" s="145"/>
      <c r="Q26" s="145"/>
      <c r="R26" s="48"/>
      <c r="S26" s="48"/>
      <c r="T26" s="48"/>
      <c r="U26" s="48"/>
      <c r="V26" s="48"/>
      <c r="W26" s="48"/>
      <c r="X26" s="48"/>
      <c r="Y26" s="48"/>
      <c r="Z26" s="48"/>
      <c r="AA26" s="48"/>
      <c r="AB26" s="48"/>
      <c r="AC26" s="48"/>
      <c r="AD26" s="48"/>
      <c r="AE26" s="48"/>
      <c r="AF26" s="48"/>
      <c r="AG26" s="48"/>
      <c r="AH26" s="48"/>
      <c r="AI26" s="48"/>
      <c r="AJ26" s="48"/>
      <c r="AK26" s="48"/>
      <c r="AL26" s="48"/>
      <c r="AM26" s="48"/>
    </row>
    <row r="27" spans="1:39">
      <c r="A27" s="143" t="s">
        <v>1</v>
      </c>
      <c r="B27" s="133">
        <v>7</v>
      </c>
      <c r="C27" s="133">
        <v>10</v>
      </c>
      <c r="D27" s="133">
        <v>0</v>
      </c>
      <c r="E27" s="133">
        <v>0</v>
      </c>
      <c r="F27" s="133">
        <v>0</v>
      </c>
      <c r="G27" s="133">
        <v>0</v>
      </c>
      <c r="H27" s="133">
        <v>0</v>
      </c>
      <c r="I27" s="133">
        <v>0</v>
      </c>
      <c r="J27" s="48"/>
      <c r="K27" s="48"/>
      <c r="L27" s="48"/>
      <c r="M27" s="48"/>
      <c r="N27" s="48"/>
      <c r="O27" s="141" t="s">
        <v>413</v>
      </c>
      <c r="P27" s="145">
        <v>3</v>
      </c>
      <c r="Q27" s="145">
        <v>2</v>
      </c>
      <c r="R27" s="48"/>
      <c r="S27" s="48"/>
      <c r="T27" s="48"/>
      <c r="U27" s="48"/>
      <c r="V27" s="48"/>
      <c r="W27" s="48"/>
      <c r="X27" s="48"/>
      <c r="Y27" s="48"/>
      <c r="Z27" s="48"/>
      <c r="AA27" s="48"/>
      <c r="AB27" s="48"/>
      <c r="AC27" s="48"/>
      <c r="AD27" s="48"/>
      <c r="AE27" s="48"/>
      <c r="AF27" s="48"/>
      <c r="AG27" s="48"/>
      <c r="AH27" s="48"/>
      <c r="AI27" s="48"/>
      <c r="AJ27" s="48"/>
      <c r="AK27" s="48"/>
      <c r="AL27" s="48"/>
      <c r="AM27" s="48"/>
    </row>
    <row r="28" spans="1:39">
      <c r="A28" s="143" t="s">
        <v>15</v>
      </c>
      <c r="B28" s="133">
        <v>3</v>
      </c>
      <c r="C28" s="133">
        <v>2</v>
      </c>
      <c r="D28" s="133">
        <v>0</v>
      </c>
      <c r="E28" s="133">
        <v>5811.72</v>
      </c>
      <c r="F28" s="133">
        <v>0</v>
      </c>
      <c r="G28" s="133">
        <v>0</v>
      </c>
      <c r="H28" s="133">
        <v>0</v>
      </c>
      <c r="I28" s="133">
        <v>5811.72</v>
      </c>
      <c r="J28" s="48"/>
      <c r="K28" s="48"/>
      <c r="L28" s="48"/>
      <c r="M28" s="48"/>
      <c r="N28" s="48"/>
      <c r="O28" s="141" t="s">
        <v>414</v>
      </c>
      <c r="P28" s="145">
        <v>2</v>
      </c>
      <c r="Q28" s="145">
        <v>2</v>
      </c>
      <c r="R28" s="48"/>
      <c r="S28" s="48"/>
      <c r="T28" s="48"/>
      <c r="U28" s="48"/>
      <c r="V28" s="48"/>
      <c r="W28" s="48"/>
      <c r="X28" s="48"/>
      <c r="Y28" s="48"/>
      <c r="Z28" s="48"/>
      <c r="AA28" s="48"/>
      <c r="AB28" s="48"/>
      <c r="AC28" s="48"/>
      <c r="AD28" s="48"/>
      <c r="AE28" s="48"/>
      <c r="AF28" s="48"/>
      <c r="AG28" s="48"/>
      <c r="AH28" s="48"/>
      <c r="AI28" s="48"/>
      <c r="AJ28" s="48"/>
      <c r="AK28" s="48"/>
      <c r="AL28" s="48"/>
      <c r="AM28" s="48"/>
    </row>
    <row r="29" spans="1:39">
      <c r="A29" s="132" t="s">
        <v>502</v>
      </c>
      <c r="B29" s="133">
        <v>10</v>
      </c>
      <c r="C29" s="133">
        <v>7.6</v>
      </c>
      <c r="D29" s="133">
        <v>0</v>
      </c>
      <c r="E29" s="133">
        <v>5811.72</v>
      </c>
      <c r="F29" s="133">
        <v>0</v>
      </c>
      <c r="G29" s="133">
        <v>0</v>
      </c>
      <c r="H29" s="133">
        <v>0</v>
      </c>
      <c r="I29" s="133">
        <v>5811.72</v>
      </c>
      <c r="J29" s="48"/>
      <c r="K29" s="48"/>
      <c r="L29" s="48"/>
      <c r="M29" s="48"/>
      <c r="N29" s="48"/>
      <c r="O29" s="132" t="s">
        <v>507</v>
      </c>
      <c r="P29" s="145">
        <v>2.75</v>
      </c>
      <c r="Q29" s="145">
        <v>2</v>
      </c>
      <c r="R29" s="48"/>
      <c r="S29" s="48"/>
      <c r="T29" s="48"/>
      <c r="U29" s="48"/>
      <c r="V29" s="48"/>
      <c r="W29" s="48"/>
      <c r="X29" s="48"/>
      <c r="Y29" s="48"/>
      <c r="Z29" s="48"/>
      <c r="AA29" s="48"/>
      <c r="AB29" s="48"/>
      <c r="AC29" s="48"/>
      <c r="AD29" s="48"/>
      <c r="AE29" s="48"/>
      <c r="AF29" s="48"/>
      <c r="AG29" s="48"/>
      <c r="AH29" s="48"/>
      <c r="AI29" s="48"/>
      <c r="AJ29" s="48"/>
      <c r="AK29" s="48"/>
      <c r="AL29" s="48"/>
      <c r="AM29" s="48"/>
    </row>
    <row r="30" spans="1:39">
      <c r="A30" s="142" t="s">
        <v>474</v>
      </c>
      <c r="B30" s="133"/>
      <c r="C30" s="133"/>
      <c r="D30" s="133"/>
      <c r="E30" s="133"/>
      <c r="F30" s="133"/>
      <c r="G30" s="133"/>
      <c r="H30" s="133"/>
      <c r="I30" s="133"/>
      <c r="J30" s="48"/>
      <c r="K30" s="48"/>
      <c r="L30" s="48"/>
      <c r="M30" s="48"/>
      <c r="N30" s="48"/>
      <c r="O30" s="131" t="s">
        <v>508</v>
      </c>
      <c r="P30" s="145">
        <v>2.75</v>
      </c>
      <c r="Q30" s="145">
        <v>2</v>
      </c>
      <c r="R30" s="48"/>
      <c r="S30" s="48"/>
      <c r="T30" s="48"/>
      <c r="U30" s="48"/>
      <c r="V30" s="48"/>
      <c r="W30" s="48"/>
      <c r="X30" s="48"/>
      <c r="Y30" s="48"/>
      <c r="Z30" s="48"/>
      <c r="AA30" s="48"/>
      <c r="AB30" s="48"/>
      <c r="AC30" s="48"/>
      <c r="AD30" s="48"/>
      <c r="AE30" s="48"/>
      <c r="AF30" s="48"/>
      <c r="AG30" s="48"/>
      <c r="AH30" s="48"/>
      <c r="AI30" s="48"/>
      <c r="AJ30" s="48"/>
      <c r="AK30" s="48"/>
      <c r="AL30" s="48"/>
      <c r="AM30" s="48"/>
    </row>
    <row r="31" spans="1:39">
      <c r="A31" s="143" t="s">
        <v>1</v>
      </c>
      <c r="B31" s="133">
        <v>3</v>
      </c>
      <c r="C31" s="133">
        <v>14</v>
      </c>
      <c r="D31" s="133">
        <v>0</v>
      </c>
      <c r="E31" s="133">
        <v>0</v>
      </c>
      <c r="F31" s="133">
        <v>0</v>
      </c>
      <c r="G31" s="133">
        <v>0</v>
      </c>
      <c r="H31" s="133">
        <v>0</v>
      </c>
      <c r="I31" s="133">
        <v>0</v>
      </c>
      <c r="J31" s="48"/>
      <c r="K31" s="48"/>
      <c r="L31" s="48"/>
      <c r="M31" s="48"/>
      <c r="N31" s="48"/>
      <c r="O31" s="144" t="s">
        <v>338</v>
      </c>
      <c r="P31" s="145"/>
      <c r="Q31" s="145"/>
      <c r="R31" s="48"/>
      <c r="S31" s="48"/>
      <c r="T31" s="48"/>
      <c r="U31" s="48"/>
      <c r="V31" s="48"/>
      <c r="W31" s="48"/>
      <c r="X31" s="48"/>
      <c r="Y31" s="48"/>
      <c r="Z31" s="48"/>
      <c r="AA31" s="48"/>
      <c r="AB31" s="48"/>
      <c r="AC31" s="48"/>
      <c r="AD31" s="48"/>
      <c r="AE31" s="48"/>
      <c r="AF31" s="48"/>
      <c r="AG31" s="48"/>
      <c r="AH31" s="48"/>
      <c r="AI31" s="48"/>
      <c r="AJ31" s="48"/>
      <c r="AK31" s="48"/>
      <c r="AL31" s="48"/>
      <c r="AM31" s="48"/>
    </row>
    <row r="32" spans="1:39">
      <c r="A32" s="132" t="s">
        <v>557</v>
      </c>
      <c r="B32" s="133">
        <v>3</v>
      </c>
      <c r="C32" s="133">
        <v>14</v>
      </c>
      <c r="D32" s="133">
        <v>0</v>
      </c>
      <c r="E32" s="133">
        <v>0</v>
      </c>
      <c r="F32" s="133">
        <v>0</v>
      </c>
      <c r="G32" s="133">
        <v>0</v>
      </c>
      <c r="H32" s="133">
        <v>0</v>
      </c>
      <c r="I32" s="133">
        <v>0</v>
      </c>
      <c r="J32" s="48"/>
      <c r="K32" s="48"/>
      <c r="L32" s="48"/>
      <c r="M32" s="48"/>
      <c r="N32" s="48"/>
      <c r="O32" s="132" t="s">
        <v>137</v>
      </c>
      <c r="P32" s="145"/>
      <c r="Q32" s="145"/>
      <c r="R32" s="48"/>
      <c r="S32" s="48"/>
      <c r="T32" s="48"/>
      <c r="U32" s="48"/>
      <c r="V32" s="48"/>
      <c r="W32" s="48"/>
      <c r="X32" s="48"/>
      <c r="Y32" s="48"/>
      <c r="Z32" s="48"/>
      <c r="AA32" s="48"/>
      <c r="AB32" s="48"/>
      <c r="AC32" s="48"/>
      <c r="AD32" s="48"/>
      <c r="AE32" s="48"/>
      <c r="AF32" s="48"/>
      <c r="AG32" s="48"/>
      <c r="AH32" s="48"/>
      <c r="AI32" s="48"/>
      <c r="AJ32" s="48"/>
      <c r="AK32" s="48"/>
      <c r="AL32" s="48"/>
      <c r="AM32" s="48"/>
    </row>
    <row r="33" spans="1:39">
      <c r="A33" s="142" t="s">
        <v>47</v>
      </c>
      <c r="B33" s="133"/>
      <c r="C33" s="133"/>
      <c r="D33" s="133"/>
      <c r="E33" s="133"/>
      <c r="F33" s="133"/>
      <c r="G33" s="133"/>
      <c r="H33" s="133"/>
      <c r="I33" s="133"/>
      <c r="J33" s="48"/>
      <c r="K33" s="48"/>
      <c r="L33" s="48"/>
      <c r="M33" s="48"/>
      <c r="N33" s="48"/>
      <c r="O33" s="141" t="s">
        <v>413</v>
      </c>
      <c r="P33" s="145">
        <v>3</v>
      </c>
      <c r="Q33" s="145">
        <v>2</v>
      </c>
      <c r="R33" s="48"/>
      <c r="S33" s="48"/>
      <c r="T33" s="48"/>
      <c r="U33" s="48"/>
      <c r="V33" s="48"/>
      <c r="W33" s="48"/>
      <c r="X33" s="48"/>
      <c r="Y33" s="48"/>
      <c r="Z33" s="48"/>
      <c r="AA33" s="48"/>
      <c r="AB33" s="48"/>
      <c r="AC33" s="48"/>
      <c r="AD33" s="48"/>
      <c r="AE33" s="48"/>
      <c r="AF33" s="48"/>
      <c r="AG33" s="48"/>
      <c r="AH33" s="48"/>
      <c r="AI33" s="48"/>
      <c r="AJ33" s="48"/>
      <c r="AK33" s="48"/>
      <c r="AL33" s="48"/>
      <c r="AM33" s="48"/>
    </row>
    <row r="34" spans="1:39">
      <c r="A34" s="143" t="s">
        <v>1</v>
      </c>
      <c r="B34" s="133">
        <v>16</v>
      </c>
      <c r="C34" s="133">
        <v>14.625</v>
      </c>
      <c r="D34" s="133">
        <v>0</v>
      </c>
      <c r="E34" s="133">
        <v>0</v>
      </c>
      <c r="F34" s="133">
        <v>0</v>
      </c>
      <c r="G34" s="133">
        <v>0</v>
      </c>
      <c r="H34" s="133">
        <v>0</v>
      </c>
      <c r="I34" s="133">
        <v>0</v>
      </c>
      <c r="J34" s="48"/>
      <c r="K34" s="48"/>
      <c r="L34" s="48"/>
      <c r="M34" s="48"/>
      <c r="N34" s="48"/>
      <c r="O34" s="141" t="s">
        <v>414</v>
      </c>
      <c r="P34" s="145">
        <v>2</v>
      </c>
      <c r="Q34" s="145">
        <v>2</v>
      </c>
      <c r="R34" s="48"/>
      <c r="S34" s="48"/>
      <c r="T34" s="48"/>
      <c r="U34" s="48"/>
      <c r="V34" s="48"/>
      <c r="W34" s="48"/>
      <c r="X34" s="48"/>
      <c r="Y34" s="48"/>
      <c r="Z34" s="48"/>
      <c r="AA34" s="48"/>
      <c r="AB34" s="48"/>
      <c r="AC34" s="48"/>
      <c r="AD34" s="48"/>
      <c r="AE34" s="48"/>
      <c r="AF34" s="48"/>
      <c r="AG34" s="48"/>
      <c r="AH34" s="48"/>
      <c r="AI34" s="48"/>
      <c r="AJ34" s="48"/>
      <c r="AK34" s="48"/>
      <c r="AL34" s="48"/>
      <c r="AM34" s="48"/>
    </row>
    <row r="35" spans="1:39">
      <c r="A35" s="132" t="s">
        <v>558</v>
      </c>
      <c r="B35" s="133">
        <v>16</v>
      </c>
      <c r="C35" s="133">
        <v>14.625</v>
      </c>
      <c r="D35" s="133">
        <v>0</v>
      </c>
      <c r="E35" s="133">
        <v>0</v>
      </c>
      <c r="F35" s="133">
        <v>0</v>
      </c>
      <c r="G35" s="133">
        <v>0</v>
      </c>
      <c r="H35" s="133">
        <v>0</v>
      </c>
      <c r="I35" s="133">
        <v>0</v>
      </c>
      <c r="J35" s="48"/>
      <c r="K35" s="48"/>
      <c r="L35" s="48"/>
      <c r="M35" s="48"/>
      <c r="N35" s="48"/>
      <c r="O35" s="132" t="s">
        <v>509</v>
      </c>
      <c r="P35" s="145">
        <v>2.6111111111111112</v>
      </c>
      <c r="Q35" s="145">
        <v>2</v>
      </c>
      <c r="R35" s="48"/>
      <c r="S35" s="48"/>
      <c r="T35" s="48"/>
      <c r="U35" s="48"/>
      <c r="V35" s="48"/>
      <c r="W35" s="48"/>
      <c r="X35" s="48"/>
      <c r="Y35" s="48"/>
      <c r="Z35" s="48"/>
      <c r="AA35" s="48"/>
      <c r="AB35" s="48"/>
      <c r="AC35" s="48"/>
      <c r="AD35" s="48"/>
      <c r="AE35" s="48"/>
      <c r="AF35" s="48"/>
      <c r="AG35" s="48"/>
      <c r="AH35" s="48"/>
      <c r="AI35" s="48"/>
      <c r="AJ35" s="48"/>
      <c r="AK35" s="48"/>
      <c r="AL35" s="48"/>
      <c r="AM35" s="48"/>
    </row>
    <row r="36" spans="1:39">
      <c r="A36" s="142" t="s">
        <v>483</v>
      </c>
      <c r="B36" s="133"/>
      <c r="C36" s="133"/>
      <c r="D36" s="133"/>
      <c r="E36" s="133"/>
      <c r="F36" s="133"/>
      <c r="G36" s="133"/>
      <c r="H36" s="133"/>
      <c r="I36" s="133"/>
      <c r="J36" s="48"/>
      <c r="K36" s="48"/>
      <c r="L36" s="48"/>
      <c r="M36" s="48"/>
      <c r="N36" s="48"/>
      <c r="O36" s="132" t="s">
        <v>357</v>
      </c>
      <c r="P36" s="145"/>
      <c r="Q36" s="145"/>
      <c r="R36" s="48"/>
      <c r="S36" s="48"/>
      <c r="T36" s="48"/>
      <c r="U36" s="48"/>
      <c r="V36" s="48"/>
      <c r="W36" s="48"/>
      <c r="X36" s="48"/>
      <c r="Y36" s="48"/>
      <c r="Z36" s="48"/>
      <c r="AA36" s="48"/>
      <c r="AB36" s="48"/>
      <c r="AC36" s="48"/>
      <c r="AD36" s="48"/>
      <c r="AE36" s="48"/>
      <c r="AF36" s="48"/>
      <c r="AG36" s="48"/>
      <c r="AH36" s="48"/>
      <c r="AI36" s="48"/>
      <c r="AJ36" s="48"/>
      <c r="AK36" s="48"/>
      <c r="AL36" s="48"/>
      <c r="AM36" s="48"/>
    </row>
    <row r="37" spans="1:39" s="148" customFormat="1">
      <c r="A37" s="143" t="s">
        <v>1</v>
      </c>
      <c r="B37" s="133">
        <v>2</v>
      </c>
      <c r="C37" s="133">
        <v>30</v>
      </c>
      <c r="D37" s="133">
        <v>0</v>
      </c>
      <c r="E37" s="133">
        <v>0</v>
      </c>
      <c r="F37" s="133">
        <v>0</v>
      </c>
      <c r="G37" s="133">
        <v>0</v>
      </c>
      <c r="H37" s="133">
        <v>0</v>
      </c>
      <c r="I37" s="133">
        <v>0</v>
      </c>
      <c r="J37" s="48"/>
      <c r="K37" s="48"/>
      <c r="L37" s="48"/>
      <c r="M37" s="48"/>
      <c r="N37" s="48"/>
      <c r="O37" s="141" t="s">
        <v>413</v>
      </c>
      <c r="P37" s="145">
        <v>3</v>
      </c>
      <c r="Q37" s="145">
        <v>2</v>
      </c>
      <c r="R37" s="48"/>
      <c r="S37" s="48"/>
      <c r="T37" s="48"/>
      <c r="U37" s="48"/>
      <c r="V37" s="48"/>
      <c r="W37" s="48"/>
      <c r="X37" s="48"/>
      <c r="Y37" s="48"/>
      <c r="Z37" s="48"/>
      <c r="AA37" s="48"/>
      <c r="AB37" s="48"/>
      <c r="AC37" s="48"/>
      <c r="AD37" s="48"/>
      <c r="AE37" s="48"/>
      <c r="AF37" s="48"/>
      <c r="AG37" s="48"/>
      <c r="AH37" s="48"/>
      <c r="AI37" s="48"/>
      <c r="AJ37" s="48"/>
      <c r="AK37" s="48"/>
      <c r="AL37" s="48"/>
      <c r="AM37" s="48"/>
    </row>
    <row r="38" spans="1:17">
      <c r="A38" s="143" t="s">
        <v>119</v>
      </c>
      <c r="B38" s="133">
        <v>1</v>
      </c>
      <c r="C38" s="133">
        <v>30</v>
      </c>
      <c r="D38" s="133">
        <v>0</v>
      </c>
      <c r="E38" s="133">
        <v>0</v>
      </c>
      <c r="F38" s="133">
        <v>0</v>
      </c>
      <c r="G38" s="133">
        <v>0</v>
      </c>
      <c r="H38" s="133">
        <v>0</v>
      </c>
      <c r="I38" s="133">
        <v>0</v>
      </c>
      <c r="J38" s="48"/>
      <c r="K38" s="48"/>
      <c r="L38" s="48"/>
      <c r="M38" s="48"/>
      <c r="N38" s="48"/>
      <c r="O38" s="132" t="s">
        <v>510</v>
      </c>
      <c r="P38" s="145">
        <v>3</v>
      </c>
      <c r="Q38" s="145">
        <v>2</v>
      </c>
    </row>
    <row r="39" spans="1:17">
      <c r="A39" s="132" t="s">
        <v>559</v>
      </c>
      <c r="B39" s="133">
        <v>3</v>
      </c>
      <c r="C39" s="133">
        <v>30</v>
      </c>
      <c r="D39" s="133">
        <v>0</v>
      </c>
      <c r="E39" s="133">
        <v>0</v>
      </c>
      <c r="F39" s="133">
        <v>0</v>
      </c>
      <c r="G39" s="133">
        <v>0</v>
      </c>
      <c r="H39" s="133">
        <v>0</v>
      </c>
      <c r="I39" s="133">
        <v>0</v>
      </c>
      <c r="J39" s="48"/>
      <c r="K39" s="48"/>
      <c r="L39" s="48"/>
      <c r="M39" s="48"/>
      <c r="N39" s="48"/>
      <c r="O39" s="132" t="s">
        <v>440</v>
      </c>
      <c r="P39" s="145"/>
      <c r="Q39" s="145"/>
    </row>
    <row r="40" spans="1:17">
      <c r="A40" s="142" t="s">
        <v>484</v>
      </c>
      <c r="B40" s="133"/>
      <c r="C40" s="133"/>
      <c r="D40" s="133"/>
      <c r="E40" s="133"/>
      <c r="F40" s="133"/>
      <c r="G40" s="133"/>
      <c r="H40" s="133"/>
      <c r="I40" s="133"/>
      <c r="J40" s="48"/>
      <c r="K40" s="48"/>
      <c r="L40" s="48"/>
      <c r="M40" s="48"/>
      <c r="N40" s="48"/>
      <c r="O40" s="141" t="s">
        <v>414</v>
      </c>
      <c r="P40" s="145">
        <v>2</v>
      </c>
      <c r="Q40" s="145">
        <v>2</v>
      </c>
    </row>
    <row r="41" spans="1:17">
      <c r="A41" s="143" t="s">
        <v>1</v>
      </c>
      <c r="B41" s="133">
        <v>1</v>
      </c>
      <c r="C41" s="133">
        <v>12</v>
      </c>
      <c r="D41" s="133">
        <v>0</v>
      </c>
      <c r="E41" s="133">
        <v>0</v>
      </c>
      <c r="F41" s="133">
        <v>0</v>
      </c>
      <c r="G41" s="133">
        <v>0</v>
      </c>
      <c r="H41" s="133">
        <v>0</v>
      </c>
      <c r="I41" s="133">
        <v>0</v>
      </c>
      <c r="J41" s="48"/>
      <c r="K41" s="48"/>
      <c r="L41" s="48"/>
      <c r="M41" s="48"/>
      <c r="N41" s="48"/>
      <c r="O41" s="132" t="s">
        <v>511</v>
      </c>
      <c r="P41" s="145">
        <v>2</v>
      </c>
      <c r="Q41" s="145">
        <v>2</v>
      </c>
    </row>
    <row r="42" spans="1:17">
      <c r="A42" s="132" t="s">
        <v>560</v>
      </c>
      <c r="B42" s="133">
        <v>1</v>
      </c>
      <c r="C42" s="133">
        <v>12</v>
      </c>
      <c r="D42" s="133">
        <v>0</v>
      </c>
      <c r="E42" s="133">
        <v>0</v>
      </c>
      <c r="F42" s="133">
        <v>0</v>
      </c>
      <c r="G42" s="133">
        <v>0</v>
      </c>
      <c r="H42" s="133">
        <v>0</v>
      </c>
      <c r="I42" s="133">
        <v>0</v>
      </c>
      <c r="J42" s="48"/>
      <c r="K42" s="48"/>
      <c r="L42" s="48"/>
      <c r="M42" s="48"/>
      <c r="N42" s="48"/>
      <c r="O42" s="132" t="s">
        <v>345</v>
      </c>
      <c r="P42" s="145"/>
      <c r="Q42" s="145"/>
    </row>
    <row r="43" spans="1:17">
      <c r="A43" s="142" t="s">
        <v>486</v>
      </c>
      <c r="B43" s="133"/>
      <c r="C43" s="133"/>
      <c r="D43" s="133"/>
      <c r="E43" s="133"/>
      <c r="F43" s="133"/>
      <c r="G43" s="133"/>
      <c r="H43" s="133"/>
      <c r="I43" s="133"/>
      <c r="J43" s="48"/>
      <c r="K43" s="48"/>
      <c r="L43" s="48"/>
      <c r="M43" s="48"/>
      <c r="N43" s="48"/>
      <c r="O43" s="141" t="s">
        <v>413</v>
      </c>
      <c r="P43" s="145">
        <v>3</v>
      </c>
      <c r="Q43" s="145">
        <v>2</v>
      </c>
    </row>
    <row r="44" spans="1:17">
      <c r="A44" s="143" t="s">
        <v>1</v>
      </c>
      <c r="B44" s="133">
        <v>1</v>
      </c>
      <c r="C44" s="133">
        <v>12</v>
      </c>
      <c r="D44" s="133">
        <v>0</v>
      </c>
      <c r="E44" s="133">
        <v>0</v>
      </c>
      <c r="F44" s="133">
        <v>0</v>
      </c>
      <c r="G44" s="133">
        <v>0</v>
      </c>
      <c r="H44" s="133">
        <v>0</v>
      </c>
      <c r="I44" s="133">
        <v>0</v>
      </c>
      <c r="J44" s="48"/>
      <c r="K44" s="48"/>
      <c r="L44" s="48"/>
      <c r="M44" s="48"/>
      <c r="N44" s="48"/>
      <c r="O44" s="141" t="s">
        <v>414</v>
      </c>
      <c r="P44" s="145">
        <v>2</v>
      </c>
      <c r="Q44" s="145">
        <v>2</v>
      </c>
    </row>
    <row r="45" spans="1:17">
      <c r="A45" s="132" t="s">
        <v>561</v>
      </c>
      <c r="B45" s="133">
        <v>1</v>
      </c>
      <c r="C45" s="133">
        <v>12</v>
      </c>
      <c r="D45" s="133">
        <v>0</v>
      </c>
      <c r="E45" s="133">
        <v>0</v>
      </c>
      <c r="F45" s="133">
        <v>0</v>
      </c>
      <c r="G45" s="133">
        <v>0</v>
      </c>
      <c r="H45" s="133">
        <v>0</v>
      </c>
      <c r="I45" s="133">
        <v>0</v>
      </c>
      <c r="J45" s="48"/>
      <c r="K45" s="48"/>
      <c r="L45" s="48"/>
      <c r="M45" s="48"/>
      <c r="N45" s="48"/>
      <c r="O45" s="132" t="s">
        <v>512</v>
      </c>
      <c r="P45" s="145">
        <v>2.5</v>
      </c>
      <c r="Q45" s="145">
        <v>2</v>
      </c>
    </row>
    <row r="46" spans="1:17" s="148" customFormat="1">
      <c r="A46" s="142" t="s">
        <v>487</v>
      </c>
      <c r="B46" s="133"/>
      <c r="C46" s="133"/>
      <c r="D46" s="133"/>
      <c r="E46" s="133"/>
      <c r="F46" s="133"/>
      <c r="G46" s="133"/>
      <c r="H46" s="133"/>
      <c r="I46" s="133"/>
      <c r="J46" s="48"/>
      <c r="K46" s="48"/>
      <c r="L46" s="48"/>
      <c r="M46" s="48"/>
      <c r="N46" s="48"/>
      <c r="O46" s="132" t="s">
        <v>464</v>
      </c>
      <c r="P46" s="145"/>
      <c r="Q46" s="145"/>
    </row>
    <row r="47" spans="1:17">
      <c r="A47" s="143" t="s">
        <v>15</v>
      </c>
      <c r="B47" s="133">
        <v>1</v>
      </c>
      <c r="C47" s="133">
        <v>2</v>
      </c>
      <c r="D47" s="133">
        <v>0</v>
      </c>
      <c r="E47" s="133">
        <v>458.82</v>
      </c>
      <c r="F47" s="133">
        <v>0</v>
      </c>
      <c r="G47" s="133">
        <v>0</v>
      </c>
      <c r="H47" s="133">
        <v>0</v>
      </c>
      <c r="I47" s="133">
        <v>458.82</v>
      </c>
      <c r="J47" s="48"/>
      <c r="K47" s="48"/>
      <c r="L47" s="48"/>
      <c r="M47" s="48"/>
      <c r="N47" s="48"/>
      <c r="O47" s="141" t="s">
        <v>414</v>
      </c>
      <c r="P47" s="145">
        <v>2</v>
      </c>
      <c r="Q47" s="145">
        <v>2</v>
      </c>
    </row>
    <row r="48" spans="1:17">
      <c r="A48" s="132" t="s">
        <v>503</v>
      </c>
      <c r="B48" s="133">
        <v>1</v>
      </c>
      <c r="C48" s="133">
        <v>2</v>
      </c>
      <c r="D48" s="133">
        <v>0</v>
      </c>
      <c r="E48" s="133">
        <v>458.82</v>
      </c>
      <c r="F48" s="133">
        <v>0</v>
      </c>
      <c r="G48" s="133">
        <v>0</v>
      </c>
      <c r="H48" s="133">
        <v>0</v>
      </c>
      <c r="I48" s="133">
        <v>458.82</v>
      </c>
      <c r="J48" s="48"/>
      <c r="K48" s="48"/>
      <c r="L48" s="48"/>
      <c r="M48" s="48"/>
      <c r="N48" s="48"/>
      <c r="O48" s="132" t="s">
        <v>513</v>
      </c>
      <c r="P48" s="145">
        <v>2</v>
      </c>
      <c r="Q48" s="145">
        <v>2</v>
      </c>
    </row>
    <row r="49" spans="1:17">
      <c r="A49" s="131" t="s">
        <v>504</v>
      </c>
      <c r="B49" s="145">
        <v>142</v>
      </c>
      <c r="C49" s="145">
        <v>12.47887323943662</v>
      </c>
      <c r="D49" s="145">
        <v>0</v>
      </c>
      <c r="E49" s="145">
        <v>26360.9159</v>
      </c>
      <c r="F49" s="145">
        <v>16604.8186</v>
      </c>
      <c r="G49" s="145">
        <v>0</v>
      </c>
      <c r="H49" s="145">
        <v>0</v>
      </c>
      <c r="I49" s="145">
        <v>42965.734499999991</v>
      </c>
      <c r="J49" s="48"/>
      <c r="K49" s="48"/>
      <c r="L49" s="48"/>
      <c r="M49" s="48"/>
      <c r="N49" s="48"/>
      <c r="O49" s="132" t="s">
        <v>358</v>
      </c>
      <c r="P49" s="145"/>
      <c r="Q49" s="145"/>
    </row>
    <row r="50" spans="1:17" s="48" customFormat="1">
      <c r="A50" s="146" t="s">
        <v>222</v>
      </c>
      <c r="B50" s="133"/>
      <c r="C50" s="133"/>
      <c r="D50" s="133"/>
      <c r="E50" s="133"/>
      <c r="F50" s="133"/>
      <c r="G50" s="133"/>
      <c r="H50" s="133"/>
      <c r="I50" s="133"/>
      <c r="O50" s="149" t="s">
        <v>414</v>
      </c>
      <c r="P50" s="145">
        <v>2</v>
      </c>
      <c r="Q50" s="145">
        <v>2</v>
      </c>
    </row>
    <row r="51" spans="1:17" s="148" customFormat="1">
      <c r="A51" s="132" t="s">
        <v>224</v>
      </c>
      <c r="B51" s="133"/>
      <c r="C51" s="133"/>
      <c r="D51" s="133"/>
      <c r="E51" s="133"/>
      <c r="F51" s="133"/>
      <c r="G51" s="133"/>
      <c r="H51" s="133"/>
      <c r="I51" s="133"/>
      <c r="J51" s="48"/>
      <c r="K51" s="48"/>
      <c r="L51" s="48"/>
      <c r="M51" s="48"/>
      <c r="N51" s="48"/>
      <c r="O51" s="132" t="s">
        <v>514</v>
      </c>
      <c r="P51" s="145">
        <v>2</v>
      </c>
      <c r="Q51" s="145">
        <v>2</v>
      </c>
    </row>
    <row r="52" spans="1:17">
      <c r="A52" s="141" t="s">
        <v>1</v>
      </c>
      <c r="B52" s="133">
        <v>1</v>
      </c>
      <c r="C52" s="133" t="e">
        <v>#DIV/0!</v>
      </c>
      <c r="D52" s="133">
        <v>0</v>
      </c>
      <c r="E52" s="133">
        <v>0</v>
      </c>
      <c r="F52" s="133">
        <v>0</v>
      </c>
      <c r="G52" s="133">
        <v>0</v>
      </c>
      <c r="H52" s="133">
        <v>0</v>
      </c>
      <c r="I52" s="133">
        <v>0</v>
      </c>
      <c r="J52" s="48"/>
      <c r="K52" s="48"/>
      <c r="L52" s="48"/>
      <c r="M52" s="48"/>
      <c r="N52" s="48"/>
      <c r="O52" s="132" t="s">
        <v>50</v>
      </c>
      <c r="P52" s="145"/>
      <c r="Q52" s="145"/>
    </row>
    <row r="53" spans="1:17">
      <c r="A53" s="132" t="s">
        <v>562</v>
      </c>
      <c r="B53" s="133">
        <v>1</v>
      </c>
      <c r="C53" s="133" t="e">
        <v>#DIV/0!</v>
      </c>
      <c r="D53" s="133">
        <v>0</v>
      </c>
      <c r="E53" s="133">
        <v>0</v>
      </c>
      <c r="F53" s="133">
        <v>0</v>
      </c>
      <c r="G53" s="133">
        <v>0</v>
      </c>
      <c r="H53" s="133">
        <v>0</v>
      </c>
      <c r="I53" s="133">
        <v>0</v>
      </c>
      <c r="J53" s="48"/>
      <c r="K53" s="48"/>
      <c r="L53" s="48"/>
      <c r="M53" s="48"/>
      <c r="N53" s="48"/>
      <c r="O53" s="141" t="s">
        <v>414</v>
      </c>
      <c r="P53" s="145">
        <v>2</v>
      </c>
      <c r="Q53" s="145">
        <v>2</v>
      </c>
    </row>
    <row r="54" spans="1:17">
      <c r="A54" s="131" t="s">
        <v>563</v>
      </c>
      <c r="B54" s="145">
        <v>1</v>
      </c>
      <c r="C54" s="145" t="e">
        <v>#DIV/0!</v>
      </c>
      <c r="D54" s="145">
        <v>0</v>
      </c>
      <c r="E54" s="145">
        <v>0</v>
      </c>
      <c r="F54" s="145">
        <v>0</v>
      </c>
      <c r="G54" s="145">
        <v>0</v>
      </c>
      <c r="H54" s="145">
        <v>0</v>
      </c>
      <c r="I54" s="145">
        <v>0</v>
      </c>
      <c r="J54" s="48"/>
      <c r="K54" s="48"/>
      <c r="L54" s="48"/>
      <c r="M54" s="48"/>
      <c r="N54" s="48"/>
      <c r="O54" s="132" t="s">
        <v>515</v>
      </c>
      <c r="P54" s="145">
        <v>2</v>
      </c>
      <c r="Q54" s="145">
        <v>2</v>
      </c>
    </row>
    <row r="55" spans="1:17" s="48" customFormat="1">
      <c r="A55" s="146" t="s">
        <v>267</v>
      </c>
      <c r="B55" s="133"/>
      <c r="C55" s="133"/>
      <c r="D55" s="133"/>
      <c r="E55" s="133"/>
      <c r="F55" s="133"/>
      <c r="G55" s="133"/>
      <c r="H55" s="133"/>
      <c r="I55" s="133"/>
      <c r="O55" s="144" t="s">
        <v>499</v>
      </c>
      <c r="P55" s="145">
        <v>2.5571428571428569</v>
      </c>
      <c r="Q55" s="145">
        <v>2</v>
      </c>
    </row>
    <row r="56" spans="1:17">
      <c r="A56" s="132" t="s">
        <v>272</v>
      </c>
      <c r="B56" s="133"/>
      <c r="C56" s="133"/>
      <c r="D56" s="133"/>
      <c r="E56" s="133"/>
      <c r="F56" s="133"/>
      <c r="G56" s="133"/>
      <c r="H56" s="133"/>
      <c r="I56" s="133"/>
      <c r="J56" s="48"/>
      <c r="K56" s="48"/>
      <c r="L56" s="48"/>
      <c r="M56" s="48"/>
      <c r="N56" s="48"/>
      <c r="O56" s="131" t="s">
        <v>38</v>
      </c>
      <c r="P56" s="145"/>
      <c r="Q56" s="145"/>
    </row>
    <row r="57" spans="1:17" s="148" customFormat="1">
      <c r="A57" s="141" t="s">
        <v>1</v>
      </c>
      <c r="B57" s="133">
        <v>2</v>
      </c>
      <c r="C57" s="133" t="e">
        <v>#DIV/0!</v>
      </c>
      <c r="D57" s="133">
        <v>0</v>
      </c>
      <c r="E57" s="133">
        <v>0</v>
      </c>
      <c r="F57" s="133">
        <v>0</v>
      </c>
      <c r="G57" s="133">
        <v>0</v>
      </c>
      <c r="H57" s="133">
        <v>0</v>
      </c>
      <c r="I57" s="133">
        <v>0</v>
      </c>
      <c r="J57" s="48"/>
      <c r="K57" s="48"/>
      <c r="L57" s="48"/>
      <c r="M57" s="48"/>
      <c r="N57" s="48"/>
      <c r="O57" s="132" t="s">
        <v>516</v>
      </c>
      <c r="P57" s="145"/>
      <c r="Q57" s="145"/>
    </row>
    <row r="58" spans="1:17">
      <c r="A58" s="132" t="s">
        <v>564</v>
      </c>
      <c r="B58" s="133">
        <v>2</v>
      </c>
      <c r="C58" s="133" t="e">
        <v>#DIV/0!</v>
      </c>
      <c r="D58" s="133">
        <v>0</v>
      </c>
      <c r="E58" s="133">
        <v>0</v>
      </c>
      <c r="F58" s="133">
        <v>0</v>
      </c>
      <c r="G58" s="133">
        <v>0</v>
      </c>
      <c r="H58" s="133">
        <v>0</v>
      </c>
      <c r="I58" s="133">
        <v>0</v>
      </c>
      <c r="J58" s="48"/>
      <c r="K58" s="48"/>
      <c r="L58" s="48"/>
      <c r="M58" s="48"/>
      <c r="N58" s="48"/>
      <c r="O58" s="141" t="s">
        <v>413</v>
      </c>
      <c r="P58" s="145">
        <v>3</v>
      </c>
      <c r="Q58" s="145">
        <v>2</v>
      </c>
    </row>
    <row r="59" spans="1:17">
      <c r="A59" s="132" t="s">
        <v>273</v>
      </c>
      <c r="B59" s="133"/>
      <c r="C59" s="133"/>
      <c r="D59" s="133"/>
      <c r="E59" s="133"/>
      <c r="F59" s="133"/>
      <c r="G59" s="133"/>
      <c r="H59" s="133"/>
      <c r="I59" s="133"/>
      <c r="J59" s="48"/>
      <c r="K59" s="48"/>
      <c r="L59" s="48"/>
      <c r="M59" s="48"/>
      <c r="N59" s="48"/>
      <c r="O59" s="132" t="s">
        <v>517</v>
      </c>
      <c r="P59" s="145">
        <v>3</v>
      </c>
      <c r="Q59" s="145">
        <v>2</v>
      </c>
    </row>
    <row r="60" spans="1:17">
      <c r="A60" s="141" t="s">
        <v>1</v>
      </c>
      <c r="B60" s="133">
        <v>2</v>
      </c>
      <c r="C60" s="133" t="e">
        <v>#DIV/0!</v>
      </c>
      <c r="D60" s="133">
        <v>0</v>
      </c>
      <c r="E60" s="133">
        <v>0</v>
      </c>
      <c r="F60" s="133">
        <v>0</v>
      </c>
      <c r="G60" s="133">
        <v>0</v>
      </c>
      <c r="H60" s="133">
        <v>0</v>
      </c>
      <c r="I60" s="133">
        <v>0</v>
      </c>
      <c r="J60" s="48"/>
      <c r="K60" s="48"/>
      <c r="L60" s="48"/>
      <c r="M60" s="48"/>
      <c r="N60" s="48"/>
      <c r="O60" s="132" t="s">
        <v>451</v>
      </c>
      <c r="P60" s="145"/>
      <c r="Q60" s="145"/>
    </row>
    <row r="61" spans="1:17">
      <c r="A61" s="132" t="s">
        <v>565</v>
      </c>
      <c r="B61" s="133">
        <v>2</v>
      </c>
      <c r="C61" s="133" t="e">
        <v>#DIV/0!</v>
      </c>
      <c r="D61" s="133">
        <v>0</v>
      </c>
      <c r="E61" s="133">
        <v>0</v>
      </c>
      <c r="F61" s="133">
        <v>0</v>
      </c>
      <c r="G61" s="133">
        <v>0</v>
      </c>
      <c r="H61" s="133">
        <v>0</v>
      </c>
      <c r="I61" s="133">
        <v>0</v>
      </c>
      <c r="J61" s="48"/>
      <c r="K61" s="48"/>
      <c r="L61" s="48"/>
      <c r="M61" s="48"/>
      <c r="N61" s="48"/>
      <c r="O61" s="141" t="s">
        <v>493</v>
      </c>
      <c r="P61" s="145">
        <v>4</v>
      </c>
      <c r="Q61" s="145">
        <v>3</v>
      </c>
    </row>
    <row r="62" spans="1:17">
      <c r="A62" s="132" t="s">
        <v>270</v>
      </c>
      <c r="B62" s="133"/>
      <c r="C62" s="133"/>
      <c r="D62" s="133"/>
      <c r="E62" s="133"/>
      <c r="F62" s="133"/>
      <c r="G62" s="133"/>
      <c r="H62" s="133"/>
      <c r="I62" s="133"/>
      <c r="J62" s="48"/>
      <c r="K62" s="48"/>
      <c r="L62" s="48"/>
      <c r="M62" s="48"/>
      <c r="N62" s="48"/>
      <c r="O62" s="132" t="s">
        <v>518</v>
      </c>
      <c r="P62" s="145">
        <v>4</v>
      </c>
      <c r="Q62" s="145">
        <v>3</v>
      </c>
    </row>
    <row r="63" spans="1:17">
      <c r="A63" s="141" t="s">
        <v>15</v>
      </c>
      <c r="B63" s="133">
        <v>1</v>
      </c>
      <c r="C63" s="133">
        <v>1</v>
      </c>
      <c r="D63" s="133">
        <v>10000</v>
      </c>
      <c r="E63" s="133">
        <v>0</v>
      </c>
      <c r="F63" s="133">
        <v>0</v>
      </c>
      <c r="G63" s="133">
        <v>0</v>
      </c>
      <c r="H63" s="133">
        <v>0</v>
      </c>
      <c r="I63" s="133">
        <v>10000</v>
      </c>
      <c r="J63" s="48"/>
      <c r="K63" s="48"/>
      <c r="L63" s="48"/>
      <c r="M63" s="48"/>
      <c r="N63" s="48"/>
      <c r="O63" s="131" t="s">
        <v>519</v>
      </c>
      <c r="P63" s="145">
        <v>3.5</v>
      </c>
      <c r="Q63" s="145">
        <v>2.5</v>
      </c>
    </row>
    <row r="64" spans="1:17">
      <c r="A64" s="132" t="s">
        <v>505</v>
      </c>
      <c r="B64" s="133">
        <v>1</v>
      </c>
      <c r="C64" s="133">
        <v>1</v>
      </c>
      <c r="D64" s="133">
        <v>10000</v>
      </c>
      <c r="E64" s="133">
        <v>0</v>
      </c>
      <c r="F64" s="133">
        <v>0</v>
      </c>
      <c r="G64" s="133">
        <v>0</v>
      </c>
      <c r="H64" s="133">
        <v>0</v>
      </c>
      <c r="I64" s="133">
        <v>10000</v>
      </c>
      <c r="J64" s="48"/>
      <c r="K64" s="48"/>
      <c r="L64" s="48"/>
      <c r="M64" s="48"/>
      <c r="N64" s="48"/>
      <c r="O64" s="131" t="s">
        <v>104</v>
      </c>
      <c r="P64" s="145"/>
      <c r="Q64" s="145"/>
    </row>
    <row r="65" spans="1:17">
      <c r="A65" s="131" t="s">
        <v>506</v>
      </c>
      <c r="B65" s="145">
        <v>5</v>
      </c>
      <c r="C65" s="145">
        <v>1</v>
      </c>
      <c r="D65" s="145">
        <v>10000</v>
      </c>
      <c r="E65" s="145">
        <v>0</v>
      </c>
      <c r="F65" s="145">
        <v>0</v>
      </c>
      <c r="G65" s="145">
        <v>0</v>
      </c>
      <c r="H65" s="145">
        <v>0</v>
      </c>
      <c r="I65" s="145">
        <v>10000</v>
      </c>
      <c r="J65" s="48"/>
      <c r="K65" s="48"/>
      <c r="L65" s="48"/>
      <c r="M65" s="48"/>
      <c r="N65" s="48"/>
      <c r="O65" s="132" t="s">
        <v>427</v>
      </c>
      <c r="P65" s="145"/>
      <c r="Q65" s="145"/>
    </row>
    <row r="66" spans="1:17" s="48" customFormat="1">
      <c r="A66" s="146" t="s">
        <v>315</v>
      </c>
      <c r="B66" s="133"/>
      <c r="C66" s="133"/>
      <c r="D66" s="133"/>
      <c r="E66" s="133"/>
      <c r="F66" s="133"/>
      <c r="G66" s="133"/>
      <c r="H66" s="133"/>
      <c r="I66" s="133"/>
      <c r="O66" s="149" t="s">
        <v>413</v>
      </c>
      <c r="P66" s="145">
        <v>3</v>
      </c>
      <c r="Q66" s="145">
        <v>2</v>
      </c>
    </row>
    <row r="67" spans="1:17">
      <c r="A67" s="132" t="s">
        <v>492</v>
      </c>
      <c r="B67" s="133"/>
      <c r="C67" s="133"/>
      <c r="D67" s="133"/>
      <c r="E67" s="133"/>
      <c r="F67" s="133"/>
      <c r="G67" s="133"/>
      <c r="H67" s="133"/>
      <c r="I67" s="133"/>
      <c r="J67" s="48"/>
      <c r="K67" s="48"/>
      <c r="L67" s="48"/>
      <c r="M67" s="48"/>
      <c r="N67" s="48"/>
      <c r="O67" s="132" t="s">
        <v>520</v>
      </c>
      <c r="P67" s="145">
        <v>3</v>
      </c>
      <c r="Q67" s="145">
        <v>2</v>
      </c>
    </row>
    <row r="68" spans="1:17">
      <c r="A68" s="141" t="s">
        <v>1</v>
      </c>
      <c r="B68" s="133">
        <v>1</v>
      </c>
      <c r="C68" s="133" t="e">
        <v>#DIV/0!</v>
      </c>
      <c r="D68" s="133">
        <v>0</v>
      </c>
      <c r="E68" s="133">
        <v>0</v>
      </c>
      <c r="F68" s="133">
        <v>0</v>
      </c>
      <c r="G68" s="133">
        <v>0</v>
      </c>
      <c r="H68" s="133">
        <v>0</v>
      </c>
      <c r="I68" s="133">
        <v>0</v>
      </c>
      <c r="J68" s="48"/>
      <c r="K68" s="48"/>
      <c r="L68" s="48"/>
      <c r="M68" s="48"/>
      <c r="N68" s="48"/>
      <c r="O68" s="131" t="s">
        <v>521</v>
      </c>
      <c r="P68" s="145">
        <v>3</v>
      </c>
      <c r="Q68" s="145">
        <v>2</v>
      </c>
    </row>
    <row r="69" spans="1:17" s="148" customFormat="1">
      <c r="A69" s="132" t="s">
        <v>566</v>
      </c>
      <c r="B69" s="133">
        <v>1</v>
      </c>
      <c r="C69" s="133" t="e">
        <v>#DIV/0!</v>
      </c>
      <c r="D69" s="133">
        <v>0</v>
      </c>
      <c r="E69" s="133">
        <v>0</v>
      </c>
      <c r="F69" s="133">
        <v>0</v>
      </c>
      <c r="G69" s="133">
        <v>0</v>
      </c>
      <c r="H69" s="133">
        <v>0</v>
      </c>
      <c r="I69" s="133">
        <v>0</v>
      </c>
      <c r="J69" s="48"/>
      <c r="K69" s="48"/>
      <c r="L69" s="48"/>
      <c r="M69" s="48"/>
      <c r="N69" s="48"/>
      <c r="O69" s="131" t="s">
        <v>37</v>
      </c>
      <c r="P69" s="145"/>
      <c r="Q69" s="145"/>
    </row>
    <row r="70" spans="1:17">
      <c r="A70" s="132" t="s">
        <v>316</v>
      </c>
      <c r="B70" s="133"/>
      <c r="C70" s="133"/>
      <c r="D70" s="133"/>
      <c r="E70" s="133"/>
      <c r="F70" s="133"/>
      <c r="G70" s="133"/>
      <c r="H70" s="133"/>
      <c r="I70" s="133"/>
      <c r="J70" s="48"/>
      <c r="K70" s="48"/>
      <c r="L70" s="48"/>
      <c r="M70" s="48"/>
      <c r="N70" s="48"/>
      <c r="O70" s="132" t="s">
        <v>46</v>
      </c>
      <c r="P70" s="145"/>
      <c r="Q70" s="145"/>
    </row>
    <row r="71" spans="1:17">
      <c r="A71" s="141" t="s">
        <v>1</v>
      </c>
      <c r="B71" s="133">
        <v>1</v>
      </c>
      <c r="C71" s="133" t="e">
        <v>#DIV/0!</v>
      </c>
      <c r="D71" s="133">
        <v>0</v>
      </c>
      <c r="E71" s="133">
        <v>0</v>
      </c>
      <c r="F71" s="133">
        <v>0</v>
      </c>
      <c r="G71" s="133">
        <v>0</v>
      </c>
      <c r="H71" s="133">
        <v>0</v>
      </c>
      <c r="I71" s="133">
        <v>0</v>
      </c>
      <c r="J71" s="48"/>
      <c r="K71" s="48"/>
      <c r="L71" s="48"/>
      <c r="M71" s="48"/>
      <c r="N71" s="48"/>
      <c r="O71" s="141" t="s">
        <v>413</v>
      </c>
      <c r="P71" s="145">
        <v>3</v>
      </c>
      <c r="Q71" s="145">
        <v>2</v>
      </c>
    </row>
    <row r="72" spans="1:17">
      <c r="A72" s="132" t="s">
        <v>567</v>
      </c>
      <c r="B72" s="133">
        <v>1</v>
      </c>
      <c r="C72" s="133" t="e">
        <v>#DIV/0!</v>
      </c>
      <c r="D72" s="133">
        <v>0</v>
      </c>
      <c r="E72" s="133">
        <v>0</v>
      </c>
      <c r="F72" s="133">
        <v>0</v>
      </c>
      <c r="G72" s="133">
        <v>0</v>
      </c>
      <c r="H72" s="133">
        <v>0</v>
      </c>
      <c r="I72" s="133">
        <v>0</v>
      </c>
      <c r="J72" s="48"/>
      <c r="K72" s="48"/>
      <c r="L72" s="48"/>
      <c r="M72" s="48"/>
      <c r="N72" s="48"/>
      <c r="O72" s="141" t="s">
        <v>414</v>
      </c>
      <c r="P72" s="145">
        <v>2</v>
      </c>
      <c r="Q72" s="145">
        <v>2</v>
      </c>
    </row>
    <row r="73" spans="1:17">
      <c r="A73" s="132" t="s">
        <v>317</v>
      </c>
      <c r="B73" s="133"/>
      <c r="C73" s="133"/>
      <c r="D73" s="133"/>
      <c r="E73" s="133"/>
      <c r="F73" s="133"/>
      <c r="G73" s="133"/>
      <c r="H73" s="133"/>
      <c r="I73" s="133"/>
      <c r="J73" s="48"/>
      <c r="K73" s="48"/>
      <c r="L73" s="48"/>
      <c r="M73" s="48"/>
      <c r="N73" s="48"/>
      <c r="O73" s="132" t="s">
        <v>522</v>
      </c>
      <c r="P73" s="145">
        <v>2.90625</v>
      </c>
      <c r="Q73" s="145">
        <v>2</v>
      </c>
    </row>
    <row r="74" spans="1:17" s="148" customFormat="1">
      <c r="A74" s="141" t="s">
        <v>1</v>
      </c>
      <c r="B74" s="133">
        <v>1</v>
      </c>
      <c r="C74" s="133" t="e">
        <v>#DIV/0!</v>
      </c>
      <c r="D74" s="133">
        <v>0</v>
      </c>
      <c r="E74" s="133">
        <v>0</v>
      </c>
      <c r="F74" s="133">
        <v>0</v>
      </c>
      <c r="G74" s="133">
        <v>0</v>
      </c>
      <c r="H74" s="133">
        <v>0</v>
      </c>
      <c r="I74" s="133">
        <v>0</v>
      </c>
      <c r="J74" s="48"/>
      <c r="K74" s="48"/>
      <c r="L74" s="48"/>
      <c r="M74" s="48"/>
      <c r="N74" s="48"/>
      <c r="O74" s="132" t="s">
        <v>415</v>
      </c>
      <c r="P74" s="145"/>
      <c r="Q74" s="145"/>
    </row>
    <row r="75" spans="1:17">
      <c r="A75" s="132" t="s">
        <v>568</v>
      </c>
      <c r="B75" s="133">
        <v>1</v>
      </c>
      <c r="C75" s="133" t="e">
        <v>#DIV/0!</v>
      </c>
      <c r="D75" s="133">
        <v>0</v>
      </c>
      <c r="E75" s="133">
        <v>0</v>
      </c>
      <c r="F75" s="133">
        <v>0</v>
      </c>
      <c r="G75" s="133">
        <v>0</v>
      </c>
      <c r="H75" s="133">
        <v>0</v>
      </c>
      <c r="I75" s="133">
        <v>0</v>
      </c>
      <c r="J75" s="48"/>
      <c r="K75" s="48"/>
      <c r="L75" s="48"/>
      <c r="M75" s="48"/>
      <c r="N75" s="48"/>
      <c r="O75" s="141" t="s">
        <v>413</v>
      </c>
      <c r="P75" s="145">
        <v>3</v>
      </c>
      <c r="Q75" s="145">
        <v>2</v>
      </c>
    </row>
    <row r="76" spans="1:17">
      <c r="A76" s="131" t="s">
        <v>569</v>
      </c>
      <c r="B76" s="145">
        <v>3</v>
      </c>
      <c r="C76" s="145" t="e">
        <v>#DIV/0!</v>
      </c>
      <c r="D76" s="145">
        <v>0</v>
      </c>
      <c r="E76" s="145">
        <v>0</v>
      </c>
      <c r="F76" s="145">
        <v>0</v>
      </c>
      <c r="G76" s="145">
        <v>0</v>
      </c>
      <c r="H76" s="145">
        <v>0</v>
      </c>
      <c r="I76" s="145">
        <v>0</v>
      </c>
      <c r="J76" s="48"/>
      <c r="K76" s="48"/>
      <c r="L76" s="48"/>
      <c r="M76" s="48"/>
      <c r="N76" s="48"/>
      <c r="O76" s="132" t="s">
        <v>523</v>
      </c>
      <c r="P76" s="145">
        <v>3</v>
      </c>
      <c r="Q76" s="145">
        <v>2</v>
      </c>
    </row>
    <row r="77" spans="1:17">
      <c r="A77" s="146" t="s">
        <v>66</v>
      </c>
      <c r="B77" s="133"/>
      <c r="C77" s="133"/>
      <c r="D77" s="133"/>
      <c r="E77" s="133"/>
      <c r="F77" s="133"/>
      <c r="G77" s="133"/>
      <c r="H77" s="133"/>
      <c r="I77" s="133"/>
      <c r="J77" s="48"/>
      <c r="K77" s="48"/>
      <c r="L77" s="48"/>
      <c r="M77" s="48"/>
      <c r="N77" s="48"/>
      <c r="O77" s="132" t="s">
        <v>423</v>
      </c>
      <c r="P77" s="145"/>
      <c r="Q77" s="145"/>
    </row>
    <row r="78" spans="1:17">
      <c r="A78" s="142" t="s">
        <v>107</v>
      </c>
      <c r="B78" s="133"/>
      <c r="C78" s="133"/>
      <c r="D78" s="133"/>
      <c r="E78" s="133"/>
      <c r="F78" s="133"/>
      <c r="G78" s="133"/>
      <c r="H78" s="133"/>
      <c r="I78" s="133"/>
      <c r="J78" s="48"/>
      <c r="K78" s="48"/>
      <c r="L78" s="48"/>
      <c r="M78" s="48"/>
      <c r="N78" s="48"/>
      <c r="O78" s="141" t="s">
        <v>413</v>
      </c>
      <c r="P78" s="145">
        <v>3</v>
      </c>
      <c r="Q78" s="145">
        <v>2</v>
      </c>
    </row>
    <row r="79" spans="1:17">
      <c r="A79" s="143" t="s">
        <v>15</v>
      </c>
      <c r="B79" s="133">
        <v>4</v>
      </c>
      <c r="C79" s="133">
        <v>2</v>
      </c>
      <c r="D79" s="133">
        <v>0</v>
      </c>
      <c r="E79" s="133">
        <v>5200</v>
      </c>
      <c r="F79" s="133">
        <v>0</v>
      </c>
      <c r="G79" s="133">
        <v>0</v>
      </c>
      <c r="H79" s="133">
        <v>0</v>
      </c>
      <c r="I79" s="133">
        <v>5200</v>
      </c>
      <c r="J79" s="48"/>
      <c r="K79" s="48"/>
      <c r="L79" s="48"/>
      <c r="M79" s="48"/>
      <c r="N79" s="48"/>
      <c r="O79" s="141" t="s">
        <v>414</v>
      </c>
      <c r="P79" s="145">
        <v>2</v>
      </c>
      <c r="Q79" s="145">
        <v>2</v>
      </c>
    </row>
    <row r="80" spans="1:17">
      <c r="A80" s="132" t="s">
        <v>507</v>
      </c>
      <c r="B80" s="133">
        <v>4</v>
      </c>
      <c r="C80" s="133">
        <v>2</v>
      </c>
      <c r="D80" s="133">
        <v>0</v>
      </c>
      <c r="E80" s="133">
        <v>5200</v>
      </c>
      <c r="F80" s="133">
        <v>0</v>
      </c>
      <c r="G80" s="133">
        <v>0</v>
      </c>
      <c r="H80" s="133">
        <v>0</v>
      </c>
      <c r="I80" s="133">
        <v>5200</v>
      </c>
      <c r="J80" s="48"/>
      <c r="K80" s="48"/>
      <c r="L80" s="48"/>
      <c r="M80" s="48"/>
      <c r="N80" s="48"/>
      <c r="O80" s="132" t="s">
        <v>524</v>
      </c>
      <c r="P80" s="145">
        <v>2.5</v>
      </c>
      <c r="Q80" s="145">
        <v>2</v>
      </c>
    </row>
    <row r="81" spans="1:17">
      <c r="A81" s="142" t="s">
        <v>476</v>
      </c>
      <c r="B81" s="133"/>
      <c r="C81" s="133"/>
      <c r="D81" s="133"/>
      <c r="E81" s="133"/>
      <c r="F81" s="133"/>
      <c r="G81" s="133"/>
      <c r="H81" s="133"/>
      <c r="I81" s="133"/>
      <c r="J81" s="48"/>
      <c r="K81" s="48"/>
      <c r="L81" s="48"/>
      <c r="M81" s="48"/>
      <c r="N81" s="48"/>
      <c r="O81" s="132" t="s">
        <v>438</v>
      </c>
      <c r="P81" s="145"/>
      <c r="Q81" s="145"/>
    </row>
    <row r="82" spans="1:17">
      <c r="A82" s="143" t="s">
        <v>1</v>
      </c>
      <c r="B82" s="133">
        <v>1</v>
      </c>
      <c r="C82" s="133">
        <v>8</v>
      </c>
      <c r="D82" s="133">
        <v>0</v>
      </c>
      <c r="E82" s="133">
        <v>0</v>
      </c>
      <c r="F82" s="133">
        <v>0</v>
      </c>
      <c r="G82" s="133">
        <v>0</v>
      </c>
      <c r="H82" s="133">
        <v>0</v>
      </c>
      <c r="I82" s="133">
        <v>0</v>
      </c>
      <c r="J82" s="48"/>
      <c r="K82" s="48"/>
      <c r="L82" s="48"/>
      <c r="M82" s="48"/>
      <c r="N82" s="48"/>
      <c r="O82" s="141" t="s">
        <v>493</v>
      </c>
      <c r="P82" s="145">
        <v>3</v>
      </c>
      <c r="Q82" s="145">
        <v>4</v>
      </c>
    </row>
    <row r="83" spans="1:17">
      <c r="A83" s="132" t="s">
        <v>570</v>
      </c>
      <c r="B83" s="133">
        <v>1</v>
      </c>
      <c r="C83" s="133">
        <v>8</v>
      </c>
      <c r="D83" s="133">
        <v>0</v>
      </c>
      <c r="E83" s="133">
        <v>0</v>
      </c>
      <c r="F83" s="133">
        <v>0</v>
      </c>
      <c r="G83" s="133">
        <v>0</v>
      </c>
      <c r="H83" s="133">
        <v>0</v>
      </c>
      <c r="I83" s="133">
        <v>0</v>
      </c>
      <c r="J83" s="48"/>
      <c r="K83" s="48"/>
      <c r="L83" s="48"/>
      <c r="M83" s="48"/>
      <c r="N83" s="48"/>
      <c r="O83" s="132" t="s">
        <v>525</v>
      </c>
      <c r="P83" s="145">
        <v>3</v>
      </c>
      <c r="Q83" s="145">
        <v>4</v>
      </c>
    </row>
    <row r="84" spans="1:17">
      <c r="A84" s="131" t="s">
        <v>508</v>
      </c>
      <c r="B84" s="133">
        <v>5</v>
      </c>
      <c r="C84" s="133">
        <v>3.2</v>
      </c>
      <c r="D84" s="133">
        <v>0</v>
      </c>
      <c r="E84" s="133">
        <v>5200</v>
      </c>
      <c r="F84" s="133">
        <v>0</v>
      </c>
      <c r="G84" s="133">
        <v>0</v>
      </c>
      <c r="H84" s="133">
        <v>0</v>
      </c>
      <c r="I84" s="133">
        <v>5200</v>
      </c>
      <c r="J84" s="48"/>
      <c r="K84" s="48"/>
      <c r="L84" s="48"/>
      <c r="M84" s="48"/>
      <c r="N84" s="48"/>
      <c r="O84" s="132" t="s">
        <v>356</v>
      </c>
      <c r="P84" s="145"/>
      <c r="Q84" s="145"/>
    </row>
    <row r="85" spans="1:17">
      <c r="A85" s="146" t="s">
        <v>338</v>
      </c>
      <c r="B85" s="133"/>
      <c r="C85" s="133"/>
      <c r="D85" s="133"/>
      <c r="E85" s="133"/>
      <c r="F85" s="133"/>
      <c r="G85" s="133"/>
      <c r="H85" s="133"/>
      <c r="I85" s="133"/>
      <c r="J85" s="48"/>
      <c r="K85" s="48"/>
      <c r="L85" s="48"/>
      <c r="M85" s="48"/>
      <c r="N85" s="48"/>
      <c r="O85" s="141" t="s">
        <v>413</v>
      </c>
      <c r="P85" s="145">
        <v>3</v>
      </c>
      <c r="Q85" s="145">
        <v>2.1666666666666665</v>
      </c>
    </row>
    <row r="86" spans="1:17" s="148" customFormat="1">
      <c r="A86" s="142" t="s">
        <v>137</v>
      </c>
      <c r="B86" s="133"/>
      <c r="C86" s="133"/>
      <c r="D86" s="133"/>
      <c r="E86" s="133"/>
      <c r="F86" s="133"/>
      <c r="G86" s="133"/>
      <c r="H86" s="133"/>
      <c r="I86" s="133"/>
      <c r="J86" s="48"/>
      <c r="K86" s="48"/>
      <c r="L86" s="48"/>
      <c r="M86" s="48"/>
      <c r="N86" s="48"/>
      <c r="O86" s="132" t="s">
        <v>526</v>
      </c>
      <c r="P86" s="145">
        <v>3</v>
      </c>
      <c r="Q86" s="145">
        <v>2.1666666666666665</v>
      </c>
    </row>
    <row r="87" spans="1:17">
      <c r="A87" s="143" t="s">
        <v>1</v>
      </c>
      <c r="B87" s="133">
        <v>63</v>
      </c>
      <c r="C87" s="133">
        <v>7.746031746031746</v>
      </c>
      <c r="D87" s="133">
        <v>0</v>
      </c>
      <c r="E87" s="133">
        <v>0</v>
      </c>
      <c r="F87" s="133">
        <v>0</v>
      </c>
      <c r="G87" s="133">
        <v>0</v>
      </c>
      <c r="H87" s="133">
        <v>0</v>
      </c>
      <c r="I87" s="133">
        <v>0</v>
      </c>
      <c r="J87" s="48"/>
      <c r="K87" s="48"/>
      <c r="L87" s="48"/>
      <c r="M87" s="48"/>
      <c r="N87" s="48"/>
      <c r="O87" s="132" t="s">
        <v>48</v>
      </c>
      <c r="P87" s="145"/>
      <c r="Q87" s="145"/>
    </row>
    <row r="88" spans="1:17">
      <c r="A88" s="143" t="s">
        <v>15</v>
      </c>
      <c r="B88" s="133">
        <v>54</v>
      </c>
      <c r="C88" s="133">
        <v>2.7037037037037037</v>
      </c>
      <c r="D88" s="133">
        <v>0</v>
      </c>
      <c r="E88" s="133">
        <v>1506.022199999999</v>
      </c>
      <c r="F88" s="133">
        <v>9448.8263999999981</v>
      </c>
      <c r="G88" s="133">
        <v>371.7</v>
      </c>
      <c r="H88" s="133">
        <v>0</v>
      </c>
      <c r="I88" s="133">
        <v>11326.548600000006</v>
      </c>
      <c r="J88" s="48"/>
      <c r="K88" s="48"/>
      <c r="L88" s="48"/>
      <c r="M88" s="48"/>
      <c r="N88" s="48"/>
      <c r="O88" s="141" t="s">
        <v>413</v>
      </c>
      <c r="P88" s="145">
        <v>3</v>
      </c>
      <c r="Q88" s="145">
        <v>2</v>
      </c>
    </row>
    <row r="89" spans="1:17">
      <c r="A89" s="143" t="s">
        <v>119</v>
      </c>
      <c r="B89" s="133">
        <v>2</v>
      </c>
      <c r="C89" s="133">
        <v>6</v>
      </c>
      <c r="D89" s="133">
        <v>0</v>
      </c>
      <c r="E89" s="133">
        <v>0</v>
      </c>
      <c r="F89" s="133">
        <v>0</v>
      </c>
      <c r="G89" s="133">
        <v>0</v>
      </c>
      <c r="H89" s="133">
        <v>0</v>
      </c>
      <c r="I89" s="133">
        <v>0</v>
      </c>
      <c r="J89" s="48"/>
      <c r="K89" s="48"/>
      <c r="L89" s="48"/>
      <c r="M89" s="48"/>
      <c r="N89" s="48"/>
      <c r="O89" s="141" t="s">
        <v>414</v>
      </c>
      <c r="P89" s="145">
        <v>2</v>
      </c>
      <c r="Q89" s="145">
        <v>2</v>
      </c>
    </row>
    <row r="90" spans="1:17">
      <c r="A90" s="142" t="s">
        <v>509</v>
      </c>
      <c r="B90" s="133">
        <v>119</v>
      </c>
      <c r="C90" s="133">
        <v>5.4285714285714288</v>
      </c>
      <c r="D90" s="133">
        <v>0</v>
      </c>
      <c r="E90" s="133">
        <v>1506.022199999999</v>
      </c>
      <c r="F90" s="133">
        <v>9448.8263999999981</v>
      </c>
      <c r="G90" s="133">
        <v>371.7</v>
      </c>
      <c r="H90" s="133">
        <v>0</v>
      </c>
      <c r="I90" s="133">
        <v>11326.548600000006</v>
      </c>
      <c r="J90" s="48"/>
      <c r="K90" s="48"/>
      <c r="L90" s="48"/>
      <c r="M90" s="48"/>
      <c r="N90" s="48"/>
      <c r="O90" s="132" t="s">
        <v>527</v>
      </c>
      <c r="P90" s="145">
        <v>2.5</v>
      </c>
      <c r="Q90" s="145">
        <v>2</v>
      </c>
    </row>
    <row r="91" spans="1:17">
      <c r="A91" s="142" t="s">
        <v>357</v>
      </c>
      <c r="B91" s="133"/>
      <c r="C91" s="133"/>
      <c r="D91" s="133"/>
      <c r="E91" s="133"/>
      <c r="F91" s="133"/>
      <c r="G91" s="133"/>
      <c r="H91" s="133"/>
      <c r="I91" s="133"/>
      <c r="J91" s="48"/>
      <c r="K91" s="48"/>
      <c r="L91" s="48"/>
      <c r="M91" s="48"/>
      <c r="N91" s="48"/>
      <c r="O91" s="132" t="s">
        <v>462</v>
      </c>
      <c r="P91" s="145"/>
      <c r="Q91" s="145"/>
    </row>
    <row r="92" spans="1:17">
      <c r="A92" s="143" t="s">
        <v>15</v>
      </c>
      <c r="B92" s="133">
        <v>1</v>
      </c>
      <c r="C92" s="133">
        <v>3</v>
      </c>
      <c r="D92" s="133">
        <v>0</v>
      </c>
      <c r="E92" s="133">
        <v>0</v>
      </c>
      <c r="F92" s="133">
        <v>181.01999999999998</v>
      </c>
      <c r="G92" s="133">
        <v>0</v>
      </c>
      <c r="H92" s="133">
        <v>0</v>
      </c>
      <c r="I92" s="133">
        <v>181.01999999999998</v>
      </c>
      <c r="J92" s="48"/>
      <c r="K92" s="48"/>
      <c r="L92" s="48"/>
      <c r="M92" s="48"/>
      <c r="N92" s="48"/>
      <c r="O92" s="141" t="s">
        <v>413</v>
      </c>
      <c r="P92" s="145">
        <v>3</v>
      </c>
      <c r="Q92" s="145">
        <v>2</v>
      </c>
    </row>
    <row r="93" spans="1:17">
      <c r="A93" s="142" t="s">
        <v>510</v>
      </c>
      <c r="B93" s="133">
        <v>1</v>
      </c>
      <c r="C93" s="133">
        <v>3</v>
      </c>
      <c r="D93" s="133">
        <v>0</v>
      </c>
      <c r="E93" s="133">
        <v>0</v>
      </c>
      <c r="F93" s="133">
        <v>181.01999999999998</v>
      </c>
      <c r="G93" s="133">
        <v>0</v>
      </c>
      <c r="H93" s="133">
        <v>0</v>
      </c>
      <c r="I93" s="133">
        <v>181.01999999999998</v>
      </c>
      <c r="J93" s="48"/>
      <c r="K93" s="48"/>
      <c r="L93" s="48"/>
      <c r="M93" s="48"/>
      <c r="N93" s="48"/>
      <c r="O93" s="132" t="s">
        <v>528</v>
      </c>
      <c r="P93" s="145">
        <v>3</v>
      </c>
      <c r="Q93" s="145">
        <v>2</v>
      </c>
    </row>
    <row r="94" spans="1:17" s="148" customFormat="1">
      <c r="A94" s="142" t="s">
        <v>440</v>
      </c>
      <c r="B94" s="133"/>
      <c r="C94" s="133"/>
      <c r="D94" s="133"/>
      <c r="E94" s="133"/>
      <c r="F94" s="133"/>
      <c r="G94" s="133"/>
      <c r="H94" s="133"/>
      <c r="I94" s="133"/>
      <c r="J94" s="48"/>
      <c r="K94" s="48"/>
      <c r="L94" s="48"/>
      <c r="M94" s="48"/>
      <c r="N94" s="48"/>
      <c r="O94" s="132" t="s">
        <v>45</v>
      </c>
      <c r="P94" s="145"/>
      <c r="Q94" s="145"/>
    </row>
    <row r="95" spans="1:17">
      <c r="A95" s="143" t="s">
        <v>15</v>
      </c>
      <c r="B95" s="133">
        <v>2</v>
      </c>
      <c r="C95" s="133">
        <v>2.5</v>
      </c>
      <c r="D95" s="133">
        <v>0</v>
      </c>
      <c r="E95" s="133">
        <v>14</v>
      </c>
      <c r="F95" s="133">
        <v>35</v>
      </c>
      <c r="G95" s="133">
        <v>0</v>
      </c>
      <c r="H95" s="133">
        <v>0</v>
      </c>
      <c r="I95" s="133">
        <v>49</v>
      </c>
      <c r="J95" s="48"/>
      <c r="K95" s="48"/>
      <c r="L95" s="48"/>
      <c r="M95" s="48"/>
      <c r="N95" s="48"/>
      <c r="O95" s="141" t="s">
        <v>413</v>
      </c>
      <c r="P95" s="145">
        <v>3</v>
      </c>
      <c r="Q95" s="145">
        <v>2</v>
      </c>
    </row>
    <row r="96" spans="1:17">
      <c r="A96" s="143" t="s">
        <v>119</v>
      </c>
      <c r="B96" s="133">
        <v>1</v>
      </c>
      <c r="C96" s="133">
        <v>6</v>
      </c>
      <c r="D96" s="133">
        <v>0</v>
      </c>
      <c r="E96" s="133">
        <v>0</v>
      </c>
      <c r="F96" s="133">
        <v>0</v>
      </c>
      <c r="G96" s="133">
        <v>0</v>
      </c>
      <c r="H96" s="133">
        <v>0</v>
      </c>
      <c r="I96" s="133">
        <v>0</v>
      </c>
      <c r="J96" s="48"/>
      <c r="K96" s="48"/>
      <c r="L96" s="48"/>
      <c r="M96" s="48"/>
      <c r="N96" s="48"/>
      <c r="O96" s="141" t="s">
        <v>414</v>
      </c>
      <c r="P96" s="145">
        <v>2</v>
      </c>
      <c r="Q96" s="145">
        <v>2</v>
      </c>
    </row>
    <row r="97" spans="1:17">
      <c r="A97" s="142" t="s">
        <v>511</v>
      </c>
      <c r="B97" s="133">
        <v>3</v>
      </c>
      <c r="C97" s="133">
        <v>3.6666666666666665</v>
      </c>
      <c r="D97" s="133">
        <v>0</v>
      </c>
      <c r="E97" s="133">
        <v>14</v>
      </c>
      <c r="F97" s="133">
        <v>35</v>
      </c>
      <c r="G97" s="133">
        <v>0</v>
      </c>
      <c r="H97" s="133">
        <v>0</v>
      </c>
      <c r="I97" s="133">
        <v>49</v>
      </c>
      <c r="J97" s="48"/>
      <c r="K97" s="48"/>
      <c r="L97" s="48"/>
      <c r="M97" s="48"/>
      <c r="N97" s="48"/>
      <c r="O97" s="132" t="s">
        <v>529</v>
      </c>
      <c r="P97" s="145">
        <v>2.5</v>
      </c>
      <c r="Q97" s="145">
        <v>2</v>
      </c>
    </row>
    <row r="98" spans="1:17">
      <c r="A98" s="142" t="s">
        <v>345</v>
      </c>
      <c r="B98" s="133"/>
      <c r="C98" s="133"/>
      <c r="D98" s="133"/>
      <c r="E98" s="133"/>
      <c r="F98" s="133"/>
      <c r="G98" s="133"/>
      <c r="H98" s="133"/>
      <c r="I98" s="133"/>
      <c r="J98" s="48"/>
      <c r="K98" s="48"/>
      <c r="L98" s="48"/>
      <c r="M98" s="48"/>
      <c r="N98" s="48"/>
      <c r="O98" s="132" t="s">
        <v>485</v>
      </c>
      <c r="P98" s="145"/>
      <c r="Q98" s="145"/>
    </row>
    <row r="99" spans="1:17" s="148" customFormat="1">
      <c r="A99" s="143" t="s">
        <v>1</v>
      </c>
      <c r="B99" s="133">
        <v>16</v>
      </c>
      <c r="C99" s="133">
        <v>6.625</v>
      </c>
      <c r="D99" s="133">
        <v>0</v>
      </c>
      <c r="E99" s="133">
        <v>0</v>
      </c>
      <c r="F99" s="133">
        <v>0</v>
      </c>
      <c r="G99" s="133">
        <v>0</v>
      </c>
      <c r="H99" s="133">
        <v>0</v>
      </c>
      <c r="I99" s="133">
        <v>0</v>
      </c>
      <c r="J99" s="48"/>
      <c r="K99" s="48"/>
      <c r="L99" s="48"/>
      <c r="M99" s="48"/>
      <c r="N99" s="48"/>
      <c r="O99" s="141" t="s">
        <v>413</v>
      </c>
      <c r="P99" s="145">
        <v>3</v>
      </c>
      <c r="Q99" s="145">
        <v>3</v>
      </c>
    </row>
    <row r="100" spans="1:17">
      <c r="A100" s="143" t="s">
        <v>15</v>
      </c>
      <c r="B100" s="133">
        <v>10</v>
      </c>
      <c r="C100" s="133">
        <v>2.8</v>
      </c>
      <c r="D100" s="133">
        <v>0</v>
      </c>
      <c r="E100" s="133">
        <v>49</v>
      </c>
      <c r="F100" s="133">
        <v>168</v>
      </c>
      <c r="G100" s="133">
        <v>35</v>
      </c>
      <c r="H100" s="133">
        <v>0</v>
      </c>
      <c r="I100" s="133">
        <v>252</v>
      </c>
      <c r="J100" s="48"/>
      <c r="K100" s="48"/>
      <c r="L100" s="48"/>
      <c r="M100" s="48"/>
      <c r="N100" s="48"/>
      <c r="O100" s="132" t="s">
        <v>530</v>
      </c>
      <c r="P100" s="145">
        <v>3</v>
      </c>
      <c r="Q100" s="145">
        <v>3</v>
      </c>
    </row>
    <row r="101" spans="1:17">
      <c r="A101" s="143" t="s">
        <v>119</v>
      </c>
      <c r="B101" s="133">
        <v>2</v>
      </c>
      <c r="C101" s="133">
        <v>6</v>
      </c>
      <c r="D101" s="133">
        <v>0</v>
      </c>
      <c r="E101" s="133">
        <v>0</v>
      </c>
      <c r="F101" s="133">
        <v>0</v>
      </c>
      <c r="G101" s="133">
        <v>0</v>
      </c>
      <c r="H101" s="133">
        <v>0</v>
      </c>
      <c r="I101" s="133">
        <v>0</v>
      </c>
      <c r="J101" s="48"/>
      <c r="K101" s="48"/>
      <c r="L101" s="48"/>
      <c r="M101" s="48"/>
      <c r="N101" s="48"/>
      <c r="O101" s="131" t="s">
        <v>531</v>
      </c>
      <c r="P101" s="145">
        <v>2.8627450980392157</v>
      </c>
      <c r="Q101" s="145">
        <v>2.0784313725490198</v>
      </c>
    </row>
    <row r="102" spans="1:17">
      <c r="A102" s="142" t="s">
        <v>512</v>
      </c>
      <c r="B102" s="133">
        <v>28</v>
      </c>
      <c r="C102" s="133">
        <v>5.2142857142857144</v>
      </c>
      <c r="D102" s="133">
        <v>0</v>
      </c>
      <c r="E102" s="133">
        <v>49</v>
      </c>
      <c r="F102" s="133">
        <v>168</v>
      </c>
      <c r="G102" s="133">
        <v>35</v>
      </c>
      <c r="H102" s="133">
        <v>0</v>
      </c>
      <c r="I102" s="133">
        <v>252</v>
      </c>
      <c r="J102" s="48"/>
      <c r="K102" s="48"/>
      <c r="L102" s="48"/>
      <c r="M102" s="48"/>
      <c r="N102" s="48"/>
      <c r="O102" s="131" t="s">
        <v>67</v>
      </c>
      <c r="P102" s="145"/>
      <c r="Q102" s="145"/>
    </row>
    <row r="103" spans="1:17">
      <c r="A103" s="142" t="s">
        <v>464</v>
      </c>
      <c r="B103" s="133"/>
      <c r="C103" s="133"/>
      <c r="D103" s="133"/>
      <c r="E103" s="133"/>
      <c r="F103" s="133"/>
      <c r="G103" s="133"/>
      <c r="H103" s="133"/>
      <c r="I103" s="133"/>
      <c r="J103" s="48"/>
      <c r="K103" s="48"/>
      <c r="L103" s="48"/>
      <c r="M103" s="48"/>
      <c r="N103" s="48"/>
      <c r="O103" s="132" t="s">
        <v>107</v>
      </c>
      <c r="P103" s="145"/>
      <c r="Q103" s="145"/>
    </row>
    <row r="104" spans="1:17" s="148" customFormat="1">
      <c r="A104" s="143" t="s">
        <v>15</v>
      </c>
      <c r="B104" s="133">
        <v>1</v>
      </c>
      <c r="C104" s="133">
        <v>2</v>
      </c>
      <c r="D104" s="133">
        <v>0</v>
      </c>
      <c r="E104" s="133">
        <v>10</v>
      </c>
      <c r="F104" s="133">
        <v>0</v>
      </c>
      <c r="G104" s="133">
        <v>0</v>
      </c>
      <c r="H104" s="133">
        <v>0</v>
      </c>
      <c r="I104" s="133">
        <v>10</v>
      </c>
      <c r="J104" s="48"/>
      <c r="K104" s="48"/>
      <c r="L104" s="48"/>
      <c r="M104" s="48"/>
      <c r="N104" s="48"/>
      <c r="O104" s="141" t="s">
        <v>413</v>
      </c>
      <c r="P104" s="145">
        <v>2.7142857142857144</v>
      </c>
      <c r="Q104" s="145">
        <v>2.2857142857142856</v>
      </c>
    </row>
    <row r="105" spans="1:17">
      <c r="A105" s="142" t="s">
        <v>513</v>
      </c>
      <c r="B105" s="133">
        <v>1</v>
      </c>
      <c r="C105" s="133">
        <v>2</v>
      </c>
      <c r="D105" s="133">
        <v>0</v>
      </c>
      <c r="E105" s="133">
        <v>10</v>
      </c>
      <c r="F105" s="133">
        <v>0</v>
      </c>
      <c r="G105" s="133">
        <v>0</v>
      </c>
      <c r="H105" s="133">
        <v>0</v>
      </c>
      <c r="I105" s="133">
        <v>10</v>
      </c>
      <c r="J105" s="48"/>
      <c r="K105" s="48"/>
      <c r="L105" s="48"/>
      <c r="M105" s="48"/>
      <c r="N105" s="48"/>
      <c r="O105" s="141" t="s">
        <v>414</v>
      </c>
      <c r="P105" s="145">
        <v>2</v>
      </c>
      <c r="Q105" s="145">
        <v>2</v>
      </c>
    </row>
    <row r="106" spans="1:17">
      <c r="A106" s="142" t="s">
        <v>358</v>
      </c>
      <c r="B106" s="133"/>
      <c r="C106" s="133"/>
      <c r="D106" s="133"/>
      <c r="E106" s="133"/>
      <c r="F106" s="133"/>
      <c r="G106" s="133"/>
      <c r="H106" s="133"/>
      <c r="I106" s="133"/>
      <c r="J106" s="48"/>
      <c r="K106" s="48"/>
      <c r="L106" s="48"/>
      <c r="M106" s="48"/>
      <c r="N106" s="48"/>
      <c r="O106" s="132" t="s">
        <v>507</v>
      </c>
      <c r="P106" s="145">
        <v>2.625</v>
      </c>
      <c r="Q106" s="145">
        <v>2.25</v>
      </c>
    </row>
    <row r="107" spans="1:17">
      <c r="A107" s="143" t="s">
        <v>1</v>
      </c>
      <c r="B107" s="133">
        <v>3</v>
      </c>
      <c r="C107" s="133">
        <v>6.666666666666667</v>
      </c>
      <c r="D107" s="133">
        <v>0</v>
      </c>
      <c r="E107" s="133">
        <v>0</v>
      </c>
      <c r="F107" s="133">
        <v>0</v>
      </c>
      <c r="G107" s="133">
        <v>0</v>
      </c>
      <c r="H107" s="133">
        <v>0</v>
      </c>
      <c r="I107" s="133">
        <v>0</v>
      </c>
      <c r="J107" s="48"/>
      <c r="K107" s="48"/>
      <c r="L107" s="48"/>
      <c r="M107" s="48"/>
      <c r="N107" s="48"/>
      <c r="O107" s="131" t="s">
        <v>532</v>
      </c>
      <c r="P107" s="145">
        <v>2.625</v>
      </c>
      <c r="Q107" s="145">
        <v>2.25</v>
      </c>
    </row>
    <row r="108" spans="1:17">
      <c r="A108" s="143" t="s">
        <v>15</v>
      </c>
      <c r="B108" s="133">
        <v>1</v>
      </c>
      <c r="C108" s="133">
        <v>4</v>
      </c>
      <c r="D108" s="133">
        <v>0</v>
      </c>
      <c r="E108" s="133">
        <v>0</v>
      </c>
      <c r="F108" s="133">
        <v>0</v>
      </c>
      <c r="G108" s="133">
        <v>39.24</v>
      </c>
      <c r="H108" s="133">
        <v>0</v>
      </c>
      <c r="I108" s="133">
        <v>39.24</v>
      </c>
      <c r="J108" s="48"/>
      <c r="K108" s="48"/>
      <c r="L108" s="48"/>
      <c r="M108" s="48"/>
      <c r="N108" s="48"/>
      <c r="O108" s="131" t="s">
        <v>52</v>
      </c>
      <c r="P108" s="145"/>
      <c r="Q108" s="145"/>
    </row>
    <row r="109" spans="1:17">
      <c r="A109" s="142" t="s">
        <v>514</v>
      </c>
      <c r="B109" s="133">
        <v>4</v>
      </c>
      <c r="C109" s="133">
        <v>6</v>
      </c>
      <c r="D109" s="133">
        <v>0</v>
      </c>
      <c r="E109" s="133">
        <v>0</v>
      </c>
      <c r="F109" s="133">
        <v>0</v>
      </c>
      <c r="G109" s="133">
        <v>39.24</v>
      </c>
      <c r="H109" s="133">
        <v>0</v>
      </c>
      <c r="I109" s="133">
        <v>39.24</v>
      </c>
      <c r="J109" s="48"/>
      <c r="K109" s="48"/>
      <c r="L109" s="48"/>
      <c r="M109" s="48"/>
      <c r="N109" s="48"/>
      <c r="O109" s="132" t="s">
        <v>388</v>
      </c>
      <c r="P109" s="145"/>
      <c r="Q109" s="145"/>
    </row>
    <row r="110" spans="1:17" s="148" customFormat="1">
      <c r="A110" s="142" t="s">
        <v>50</v>
      </c>
      <c r="B110" s="133"/>
      <c r="C110" s="133"/>
      <c r="D110" s="133"/>
      <c r="E110" s="133"/>
      <c r="F110" s="133"/>
      <c r="G110" s="133"/>
      <c r="H110" s="133"/>
      <c r="I110" s="133"/>
      <c r="J110" s="48"/>
      <c r="K110" s="48"/>
      <c r="L110" s="48"/>
      <c r="M110" s="48"/>
      <c r="N110" s="48"/>
      <c r="O110" s="141" t="s">
        <v>413</v>
      </c>
      <c r="P110" s="145">
        <v>3</v>
      </c>
      <c r="Q110" s="145">
        <v>2.75</v>
      </c>
    </row>
    <row r="111" spans="1:17">
      <c r="A111" s="143" t="s">
        <v>1</v>
      </c>
      <c r="B111" s="133">
        <v>28</v>
      </c>
      <c r="C111" s="133">
        <v>8</v>
      </c>
      <c r="D111" s="133">
        <v>0</v>
      </c>
      <c r="E111" s="133">
        <v>0</v>
      </c>
      <c r="F111" s="133">
        <v>0</v>
      </c>
      <c r="G111" s="133">
        <v>0</v>
      </c>
      <c r="H111" s="133">
        <v>0</v>
      </c>
      <c r="I111" s="133">
        <v>0</v>
      </c>
      <c r="J111" s="48"/>
      <c r="K111" s="48"/>
      <c r="L111" s="48"/>
      <c r="M111" s="48"/>
      <c r="N111" s="48"/>
      <c r="O111" s="141" t="s">
        <v>414</v>
      </c>
      <c r="P111" s="145">
        <v>2</v>
      </c>
      <c r="Q111" s="145">
        <v>2</v>
      </c>
    </row>
    <row r="112" spans="1:17">
      <c r="A112" s="143" t="s">
        <v>15</v>
      </c>
      <c r="B112" s="133">
        <v>1</v>
      </c>
      <c r="C112" s="133">
        <v>2</v>
      </c>
      <c r="D112" s="133">
        <v>0</v>
      </c>
      <c r="E112" s="133">
        <v>150</v>
      </c>
      <c r="F112" s="133">
        <v>0</v>
      </c>
      <c r="G112" s="133">
        <v>0</v>
      </c>
      <c r="H112" s="133">
        <v>0</v>
      </c>
      <c r="I112" s="133">
        <v>150</v>
      </c>
      <c r="J112" s="48"/>
      <c r="K112" s="48"/>
      <c r="L112" s="48"/>
      <c r="M112" s="48"/>
      <c r="N112" s="48"/>
      <c r="O112" s="132" t="s">
        <v>533</v>
      </c>
      <c r="P112" s="145">
        <v>2.5714285714285716</v>
      </c>
      <c r="Q112" s="145">
        <v>2.4285714285714284</v>
      </c>
    </row>
    <row r="113" spans="1:17">
      <c r="A113" s="142" t="s">
        <v>515</v>
      </c>
      <c r="B113" s="133">
        <v>29</v>
      </c>
      <c r="C113" s="133">
        <v>7.7931034482758621</v>
      </c>
      <c r="D113" s="133">
        <v>0</v>
      </c>
      <c r="E113" s="133">
        <v>150</v>
      </c>
      <c r="F113" s="133">
        <v>0</v>
      </c>
      <c r="G113" s="133">
        <v>0</v>
      </c>
      <c r="H113" s="133">
        <v>0</v>
      </c>
      <c r="I113" s="133">
        <v>150</v>
      </c>
      <c r="J113" s="48"/>
      <c r="K113" s="48"/>
      <c r="L113" s="48"/>
      <c r="M113" s="48"/>
      <c r="N113" s="48"/>
      <c r="O113" s="132" t="s">
        <v>416</v>
      </c>
      <c r="P113" s="145"/>
      <c r="Q113" s="145"/>
    </row>
    <row r="114" spans="1:17">
      <c r="A114" s="131" t="s">
        <v>499</v>
      </c>
      <c r="B114" s="147">
        <v>185</v>
      </c>
      <c r="C114" s="147">
        <v>5.7189189189189191</v>
      </c>
      <c r="D114" s="147">
        <v>0</v>
      </c>
      <c r="E114" s="147">
        <v>1729.022199999999</v>
      </c>
      <c r="F114" s="147">
        <v>9832.8463999999985</v>
      </c>
      <c r="G114" s="147">
        <v>445.94</v>
      </c>
      <c r="H114" s="147">
        <v>0</v>
      </c>
      <c r="I114" s="147">
        <v>12007.808600000006</v>
      </c>
      <c r="J114" s="48"/>
      <c r="K114" s="48"/>
      <c r="L114" s="48"/>
      <c r="M114" s="48"/>
      <c r="N114" s="48"/>
      <c r="O114" s="141" t="s">
        <v>414</v>
      </c>
      <c r="P114" s="145">
        <v>2</v>
      </c>
      <c r="Q114" s="145">
        <v>2</v>
      </c>
    </row>
    <row r="115" spans="1:17" s="148" customFormat="1">
      <c r="A115" s="146" t="s">
        <v>38</v>
      </c>
      <c r="B115" s="133"/>
      <c r="C115" s="133"/>
      <c r="D115" s="133"/>
      <c r="E115" s="133"/>
      <c r="F115" s="133"/>
      <c r="G115" s="133"/>
      <c r="H115" s="133"/>
      <c r="I115" s="133"/>
      <c r="J115" s="48"/>
      <c r="K115" s="48"/>
      <c r="L115" s="48"/>
      <c r="M115" s="48"/>
      <c r="N115" s="48"/>
      <c r="O115" s="132" t="s">
        <v>534</v>
      </c>
      <c r="P115" s="145">
        <v>2</v>
      </c>
      <c r="Q115" s="145">
        <v>2</v>
      </c>
    </row>
    <row r="116" spans="1:17">
      <c r="A116" s="142" t="s">
        <v>516</v>
      </c>
      <c r="B116" s="133"/>
      <c r="C116" s="133"/>
      <c r="D116" s="133"/>
      <c r="E116" s="133"/>
      <c r="F116" s="133"/>
      <c r="G116" s="133"/>
      <c r="H116" s="133"/>
      <c r="I116" s="133"/>
      <c r="J116" s="48"/>
      <c r="K116" s="48"/>
      <c r="L116" s="48"/>
      <c r="M116" s="48"/>
      <c r="N116" s="48"/>
      <c r="O116" s="132" t="s">
        <v>424</v>
      </c>
      <c r="P116" s="145"/>
      <c r="Q116" s="145"/>
    </row>
    <row r="117" spans="1:17">
      <c r="A117" s="143" t="s">
        <v>1</v>
      </c>
      <c r="B117" s="133">
        <v>32</v>
      </c>
      <c r="C117" s="133">
        <v>10.125</v>
      </c>
      <c r="D117" s="133">
        <v>0</v>
      </c>
      <c r="E117" s="133">
        <v>0</v>
      </c>
      <c r="F117" s="133">
        <v>0</v>
      </c>
      <c r="G117" s="133">
        <v>0</v>
      </c>
      <c r="H117" s="133">
        <v>0</v>
      </c>
      <c r="I117" s="133">
        <v>0</v>
      </c>
      <c r="J117" s="48"/>
      <c r="K117" s="48"/>
      <c r="L117" s="48"/>
      <c r="M117" s="48"/>
      <c r="N117" s="48"/>
      <c r="O117" s="141" t="s">
        <v>414</v>
      </c>
      <c r="P117" s="145">
        <v>2</v>
      </c>
      <c r="Q117" s="145">
        <v>2</v>
      </c>
    </row>
    <row r="118" spans="1:17">
      <c r="A118" s="143" t="s">
        <v>15</v>
      </c>
      <c r="B118" s="133">
        <v>1</v>
      </c>
      <c r="C118" s="133">
        <v>1</v>
      </c>
      <c r="D118" s="133">
        <v>100</v>
      </c>
      <c r="E118" s="133">
        <v>0</v>
      </c>
      <c r="F118" s="133">
        <v>0</v>
      </c>
      <c r="G118" s="133">
        <v>0</v>
      </c>
      <c r="H118" s="133">
        <v>0</v>
      </c>
      <c r="I118" s="133">
        <v>100</v>
      </c>
      <c r="J118" s="48"/>
      <c r="K118" s="48"/>
      <c r="L118" s="48"/>
      <c r="M118" s="48"/>
      <c r="N118" s="48"/>
      <c r="O118" s="132" t="s">
        <v>535</v>
      </c>
      <c r="P118" s="145">
        <v>2</v>
      </c>
      <c r="Q118" s="145">
        <v>2</v>
      </c>
    </row>
    <row r="119" spans="1:17">
      <c r="A119" s="143" t="s">
        <v>119</v>
      </c>
      <c r="B119" s="133">
        <v>4</v>
      </c>
      <c r="C119" s="133">
        <v>20</v>
      </c>
      <c r="D119" s="133">
        <v>0</v>
      </c>
      <c r="E119" s="133">
        <v>0</v>
      </c>
      <c r="F119" s="133">
        <v>0</v>
      </c>
      <c r="G119" s="133">
        <v>0</v>
      </c>
      <c r="H119" s="133">
        <v>0</v>
      </c>
      <c r="I119" s="133">
        <v>0</v>
      </c>
      <c r="J119" s="48"/>
      <c r="K119" s="48"/>
      <c r="L119" s="48"/>
      <c r="M119" s="48"/>
      <c r="N119" s="48"/>
      <c r="O119" s="132" t="s">
        <v>454</v>
      </c>
      <c r="P119" s="145"/>
      <c r="Q119" s="145"/>
    </row>
    <row r="120" spans="1:17">
      <c r="A120" s="142" t="s">
        <v>517</v>
      </c>
      <c r="B120" s="133">
        <v>37</v>
      </c>
      <c r="C120" s="133">
        <v>10.945945945945946</v>
      </c>
      <c r="D120" s="133">
        <v>100</v>
      </c>
      <c r="E120" s="133">
        <v>0</v>
      </c>
      <c r="F120" s="133">
        <v>0</v>
      </c>
      <c r="G120" s="133">
        <v>0</v>
      </c>
      <c r="H120" s="133">
        <v>0</v>
      </c>
      <c r="I120" s="133">
        <v>100</v>
      </c>
      <c r="J120" s="48"/>
      <c r="K120" s="48"/>
      <c r="L120" s="48"/>
      <c r="M120" s="48"/>
      <c r="N120" s="48"/>
      <c r="O120" s="141" t="s">
        <v>413</v>
      </c>
      <c r="P120" s="145">
        <v>3</v>
      </c>
      <c r="Q120" s="145">
        <v>2</v>
      </c>
    </row>
    <row r="121" spans="1:17">
      <c r="A121" s="142" t="s">
        <v>571</v>
      </c>
      <c r="B121" s="133"/>
      <c r="C121" s="133"/>
      <c r="D121" s="133"/>
      <c r="E121" s="133"/>
      <c r="F121" s="133"/>
      <c r="G121" s="133"/>
      <c r="H121" s="133"/>
      <c r="I121" s="133"/>
      <c r="J121" s="48"/>
      <c r="K121" s="48"/>
      <c r="L121" s="48"/>
      <c r="M121" s="48"/>
      <c r="N121" s="48"/>
      <c r="O121" s="132" t="s">
        <v>536</v>
      </c>
      <c r="P121" s="145">
        <v>3</v>
      </c>
      <c r="Q121" s="145">
        <v>2</v>
      </c>
    </row>
    <row r="122" spans="1:17">
      <c r="A122" s="143" t="s">
        <v>1</v>
      </c>
      <c r="B122" s="133">
        <v>50</v>
      </c>
      <c r="C122" s="133">
        <v>10.4</v>
      </c>
      <c r="D122" s="133">
        <v>0</v>
      </c>
      <c r="E122" s="133">
        <v>0</v>
      </c>
      <c r="F122" s="133">
        <v>0</v>
      </c>
      <c r="G122" s="133">
        <v>0</v>
      </c>
      <c r="H122" s="133">
        <v>0</v>
      </c>
      <c r="I122" s="133">
        <v>0</v>
      </c>
      <c r="J122" s="48"/>
      <c r="K122" s="48"/>
      <c r="L122" s="48"/>
      <c r="M122" s="48"/>
      <c r="N122" s="48"/>
      <c r="O122" s="132" t="s">
        <v>459</v>
      </c>
      <c r="P122" s="145"/>
      <c r="Q122" s="145"/>
    </row>
    <row r="123" spans="1:24" s="148" customFormat="1">
      <c r="A123" s="142" t="s">
        <v>572</v>
      </c>
      <c r="B123" s="133">
        <v>50</v>
      </c>
      <c r="C123" s="133">
        <v>10.4</v>
      </c>
      <c r="D123" s="133">
        <v>0</v>
      </c>
      <c r="E123" s="133">
        <v>0</v>
      </c>
      <c r="F123" s="133">
        <v>0</v>
      </c>
      <c r="G123" s="133">
        <v>0</v>
      </c>
      <c r="H123" s="133">
        <v>0</v>
      </c>
      <c r="I123" s="133">
        <v>0</v>
      </c>
      <c r="J123" s="48"/>
      <c r="K123" s="48"/>
      <c r="L123" s="48"/>
      <c r="M123" s="48"/>
      <c r="N123" s="48"/>
      <c r="O123" s="141" t="s">
        <v>414</v>
      </c>
      <c r="P123" s="145">
        <v>2</v>
      </c>
      <c r="Q123" s="145">
        <v>2</v>
      </c>
      <c r="R123" s="48"/>
      <c r="S123" s="48"/>
      <c r="T123" s="48"/>
      <c r="U123" s="48"/>
      <c r="V123" s="48"/>
      <c r="W123" s="48"/>
      <c r="X123" s="48"/>
    </row>
    <row r="124" spans="1:24">
      <c r="A124" s="142" t="s">
        <v>573</v>
      </c>
      <c r="B124" s="133"/>
      <c r="C124" s="133"/>
      <c r="D124" s="133"/>
      <c r="E124" s="133"/>
      <c r="F124" s="133"/>
      <c r="G124" s="133"/>
      <c r="H124" s="133"/>
      <c r="I124" s="133"/>
      <c r="J124" s="48"/>
      <c r="K124" s="48"/>
      <c r="L124" s="48"/>
      <c r="M124" s="48"/>
      <c r="N124" s="48"/>
      <c r="O124" s="132" t="s">
        <v>537</v>
      </c>
      <c r="P124" s="145">
        <v>2</v>
      </c>
      <c r="Q124" s="145">
        <v>2</v>
      </c>
      <c r="R124" s="48"/>
      <c r="S124" s="48"/>
      <c r="T124" s="48"/>
      <c r="U124" s="48"/>
      <c r="V124" s="48"/>
      <c r="W124" s="48"/>
      <c r="X124" s="48"/>
    </row>
    <row r="125" spans="1:24">
      <c r="A125" s="143" t="s">
        <v>1</v>
      </c>
      <c r="B125" s="133">
        <v>6</v>
      </c>
      <c r="C125" s="133">
        <v>9</v>
      </c>
      <c r="D125" s="133">
        <v>0</v>
      </c>
      <c r="E125" s="133">
        <v>0</v>
      </c>
      <c r="F125" s="133">
        <v>0</v>
      </c>
      <c r="G125" s="133">
        <v>0</v>
      </c>
      <c r="H125" s="133">
        <v>0</v>
      </c>
      <c r="I125" s="133">
        <v>0</v>
      </c>
      <c r="J125" s="48"/>
      <c r="K125" s="48"/>
      <c r="L125" s="48"/>
      <c r="M125" s="48"/>
      <c r="N125" s="48"/>
      <c r="O125" s="131" t="s">
        <v>538</v>
      </c>
      <c r="P125" s="145">
        <v>2.3125</v>
      </c>
      <c r="Q125" s="145">
        <v>2.1875</v>
      </c>
      <c r="R125" s="48"/>
      <c r="S125" s="48"/>
      <c r="T125" s="48"/>
      <c r="U125" s="48"/>
      <c r="V125" s="48"/>
      <c r="W125" s="48"/>
      <c r="X125" s="48"/>
    </row>
    <row r="126" spans="1:24">
      <c r="A126" s="142" t="s">
        <v>574</v>
      </c>
      <c r="B126" s="133">
        <v>6</v>
      </c>
      <c r="C126" s="133">
        <v>9</v>
      </c>
      <c r="D126" s="133">
        <v>0</v>
      </c>
      <c r="E126" s="133">
        <v>0</v>
      </c>
      <c r="F126" s="133">
        <v>0</v>
      </c>
      <c r="G126" s="133">
        <v>0</v>
      </c>
      <c r="H126" s="133">
        <v>0</v>
      </c>
      <c r="I126" s="133">
        <v>0</v>
      </c>
      <c r="J126" s="48"/>
      <c r="K126" s="48"/>
      <c r="L126" s="48"/>
      <c r="M126" s="48"/>
      <c r="N126" s="48"/>
      <c r="O126" s="131" t="s">
        <v>53</v>
      </c>
      <c r="P126" s="145"/>
      <c r="Q126" s="145"/>
      <c r="R126" s="48"/>
      <c r="S126" s="48"/>
      <c r="T126" s="48"/>
      <c r="U126" s="48"/>
      <c r="V126" s="48"/>
      <c r="W126" s="48"/>
      <c r="X126" s="48"/>
    </row>
    <row r="127" spans="1:24">
      <c r="A127" s="142" t="s">
        <v>575</v>
      </c>
      <c r="B127" s="133"/>
      <c r="C127" s="133"/>
      <c r="D127" s="133"/>
      <c r="E127" s="133"/>
      <c r="F127" s="133"/>
      <c r="G127" s="133"/>
      <c r="H127" s="133"/>
      <c r="I127" s="133"/>
      <c r="J127" s="48"/>
      <c r="K127" s="48"/>
      <c r="L127" s="48"/>
      <c r="M127" s="48"/>
      <c r="N127" s="48"/>
      <c r="O127" s="132" t="s">
        <v>467</v>
      </c>
      <c r="P127" s="145"/>
      <c r="Q127" s="145"/>
      <c r="R127" s="48"/>
      <c r="S127" s="48"/>
      <c r="T127" s="48"/>
      <c r="U127" s="48"/>
      <c r="V127" s="48"/>
      <c r="W127" s="48"/>
      <c r="X127" s="48"/>
    </row>
    <row r="128" spans="1:24" s="148" customFormat="1">
      <c r="A128" s="143" t="s">
        <v>1</v>
      </c>
      <c r="B128" s="133">
        <v>8</v>
      </c>
      <c r="C128" s="133">
        <v>10.25</v>
      </c>
      <c r="D128" s="133">
        <v>0</v>
      </c>
      <c r="E128" s="133">
        <v>0</v>
      </c>
      <c r="F128" s="133">
        <v>0</v>
      </c>
      <c r="G128" s="133">
        <v>0</v>
      </c>
      <c r="H128" s="133">
        <v>0</v>
      </c>
      <c r="I128" s="133">
        <v>0</v>
      </c>
      <c r="J128" s="48"/>
      <c r="K128" s="48"/>
      <c r="L128" s="48"/>
      <c r="M128" s="48"/>
      <c r="N128" s="48"/>
      <c r="O128" s="141" t="s">
        <v>413</v>
      </c>
      <c r="P128" s="145">
        <v>3</v>
      </c>
      <c r="Q128" s="145">
        <v>2</v>
      </c>
      <c r="R128" s="48"/>
      <c r="S128" s="48"/>
      <c r="T128" s="48"/>
      <c r="U128" s="48"/>
      <c r="V128" s="48"/>
      <c r="W128" s="48"/>
      <c r="X128" s="48"/>
    </row>
    <row r="129" spans="1:24">
      <c r="A129" s="142" t="s">
        <v>576</v>
      </c>
      <c r="B129" s="133">
        <v>8</v>
      </c>
      <c r="C129" s="133">
        <v>10.25</v>
      </c>
      <c r="D129" s="133">
        <v>0</v>
      </c>
      <c r="E129" s="133">
        <v>0</v>
      </c>
      <c r="F129" s="133">
        <v>0</v>
      </c>
      <c r="G129" s="133">
        <v>0</v>
      </c>
      <c r="H129" s="133">
        <v>0</v>
      </c>
      <c r="I129" s="133">
        <v>0</v>
      </c>
      <c r="J129" s="48"/>
      <c r="K129" s="48"/>
      <c r="L129" s="48"/>
      <c r="M129" s="48"/>
      <c r="N129" s="48"/>
      <c r="O129" s="132" t="s">
        <v>539</v>
      </c>
      <c r="P129" s="145">
        <v>3</v>
      </c>
      <c r="Q129" s="145">
        <v>2</v>
      </c>
      <c r="R129" s="48"/>
      <c r="S129" s="48"/>
      <c r="T129" s="48"/>
      <c r="U129" s="48"/>
      <c r="V129" s="48"/>
      <c r="W129" s="48"/>
      <c r="X129" s="48"/>
    </row>
    <row r="130" spans="1:24">
      <c r="A130" s="142" t="s">
        <v>451</v>
      </c>
      <c r="B130" s="133"/>
      <c r="C130" s="133"/>
      <c r="D130" s="133"/>
      <c r="E130" s="133"/>
      <c r="F130" s="133"/>
      <c r="G130" s="133"/>
      <c r="H130" s="133"/>
      <c r="I130" s="133"/>
      <c r="J130" s="48"/>
      <c r="K130" s="48"/>
      <c r="L130" s="48"/>
      <c r="M130" s="48"/>
      <c r="N130" s="48"/>
      <c r="O130" s="132" t="s">
        <v>430</v>
      </c>
      <c r="P130" s="145"/>
      <c r="Q130" s="145"/>
      <c r="R130" s="48"/>
      <c r="S130" s="48"/>
      <c r="T130" s="48"/>
      <c r="U130" s="48"/>
      <c r="V130" s="48"/>
      <c r="W130" s="48"/>
      <c r="X130" s="48"/>
    </row>
    <row r="131" spans="1:24">
      <c r="A131" s="143" t="s">
        <v>0</v>
      </c>
      <c r="B131" s="133">
        <v>1</v>
      </c>
      <c r="C131" s="133">
        <v>1</v>
      </c>
      <c r="D131" s="133">
        <v>25</v>
      </c>
      <c r="E131" s="133">
        <v>0</v>
      </c>
      <c r="F131" s="133">
        <v>0</v>
      </c>
      <c r="G131" s="133">
        <v>0</v>
      </c>
      <c r="H131" s="133">
        <v>0</v>
      </c>
      <c r="I131" s="133">
        <v>25</v>
      </c>
      <c r="J131" s="48"/>
      <c r="K131" s="48"/>
      <c r="L131" s="48"/>
      <c r="M131" s="48"/>
      <c r="N131" s="48"/>
      <c r="O131" s="141" t="s">
        <v>414</v>
      </c>
      <c r="P131" s="145">
        <v>2</v>
      </c>
      <c r="Q131" s="145">
        <v>2</v>
      </c>
      <c r="R131" s="48"/>
      <c r="S131" s="48"/>
      <c r="T131" s="48"/>
      <c r="U131" s="48"/>
      <c r="V131" s="48"/>
      <c r="W131" s="48"/>
      <c r="X131" s="48"/>
    </row>
    <row r="132" spans="1:24">
      <c r="A132" s="142" t="s">
        <v>518</v>
      </c>
      <c r="B132" s="133">
        <v>1</v>
      </c>
      <c r="C132" s="133">
        <v>1</v>
      </c>
      <c r="D132" s="133">
        <v>25</v>
      </c>
      <c r="E132" s="133">
        <v>0</v>
      </c>
      <c r="F132" s="133">
        <v>0</v>
      </c>
      <c r="G132" s="133">
        <v>0</v>
      </c>
      <c r="H132" s="133">
        <v>0</v>
      </c>
      <c r="I132" s="133">
        <v>25</v>
      </c>
      <c r="J132" s="48"/>
      <c r="K132" s="48"/>
      <c r="L132" s="48"/>
      <c r="M132" s="48"/>
      <c r="N132" s="48"/>
      <c r="O132" s="132" t="s">
        <v>540</v>
      </c>
      <c r="P132" s="145">
        <v>2</v>
      </c>
      <c r="Q132" s="145">
        <v>2</v>
      </c>
      <c r="R132" s="48"/>
      <c r="S132" s="48"/>
      <c r="T132" s="48"/>
      <c r="U132" s="48"/>
      <c r="V132" s="48"/>
      <c r="W132" s="48"/>
      <c r="X132" s="48"/>
    </row>
    <row r="133" spans="1:24">
      <c r="A133" s="142" t="s">
        <v>460</v>
      </c>
      <c r="B133" s="133"/>
      <c r="C133" s="133"/>
      <c r="D133" s="133"/>
      <c r="E133" s="133"/>
      <c r="F133" s="133"/>
      <c r="G133" s="133"/>
      <c r="H133" s="133"/>
      <c r="I133" s="133"/>
      <c r="J133" s="48"/>
      <c r="K133" s="48"/>
      <c r="L133" s="48"/>
      <c r="M133" s="48"/>
      <c r="N133" s="48"/>
      <c r="O133" s="131" t="s">
        <v>541</v>
      </c>
      <c r="P133" s="145">
        <v>2.5</v>
      </c>
      <c r="Q133" s="145">
        <v>2</v>
      </c>
      <c r="R133" s="48"/>
      <c r="S133" s="48"/>
      <c r="T133" s="48"/>
      <c r="U133" s="48"/>
      <c r="V133" s="48"/>
      <c r="W133" s="48"/>
      <c r="X133" s="48"/>
    </row>
    <row r="134" spans="1:24" s="148" customFormat="1">
      <c r="A134" s="143" t="s">
        <v>1</v>
      </c>
      <c r="B134" s="133">
        <v>1</v>
      </c>
      <c r="C134" s="133">
        <v>8</v>
      </c>
      <c r="D134" s="133">
        <v>0</v>
      </c>
      <c r="E134" s="133">
        <v>0</v>
      </c>
      <c r="F134" s="133">
        <v>0</v>
      </c>
      <c r="G134" s="133">
        <v>0</v>
      </c>
      <c r="H134" s="133">
        <v>0</v>
      </c>
      <c r="I134" s="133">
        <v>0</v>
      </c>
      <c r="J134" s="48"/>
      <c r="K134" s="48"/>
      <c r="L134" s="48"/>
      <c r="M134" s="48"/>
      <c r="N134" s="48"/>
      <c r="O134" s="131" t="s">
        <v>239</v>
      </c>
      <c r="P134" s="145"/>
      <c r="Q134" s="145"/>
      <c r="R134" s="48"/>
      <c r="S134" s="48"/>
      <c r="T134" s="48"/>
      <c r="U134" s="48"/>
      <c r="V134" s="48"/>
      <c r="W134" s="48"/>
      <c r="X134" s="48"/>
    </row>
    <row r="135" spans="1:24">
      <c r="A135" s="142" t="s">
        <v>577</v>
      </c>
      <c r="B135" s="133">
        <v>1</v>
      </c>
      <c r="C135" s="133">
        <v>8</v>
      </c>
      <c r="D135" s="133">
        <v>0</v>
      </c>
      <c r="E135" s="133">
        <v>0</v>
      </c>
      <c r="F135" s="133">
        <v>0</v>
      </c>
      <c r="G135" s="133">
        <v>0</v>
      </c>
      <c r="H135" s="133">
        <v>0</v>
      </c>
      <c r="I135" s="133">
        <v>0</v>
      </c>
      <c r="J135" s="48"/>
      <c r="K135" s="48"/>
      <c r="L135" s="48"/>
      <c r="M135" s="48"/>
      <c r="N135" s="48"/>
      <c r="O135" s="132" t="s">
        <v>243</v>
      </c>
      <c r="P135" s="145"/>
      <c r="Q135" s="145"/>
      <c r="R135" s="48"/>
      <c r="S135" s="48"/>
      <c r="T135" s="48"/>
      <c r="U135" s="48"/>
      <c r="V135" s="48"/>
      <c r="W135" s="48"/>
      <c r="X135" s="48"/>
    </row>
    <row r="136" spans="1:24">
      <c r="A136" s="142" t="s">
        <v>63</v>
      </c>
      <c r="B136" s="133"/>
      <c r="C136" s="133"/>
      <c r="D136" s="133"/>
      <c r="E136" s="133"/>
      <c r="F136" s="133"/>
      <c r="G136" s="133"/>
      <c r="H136" s="133"/>
      <c r="I136" s="133"/>
      <c r="J136" s="48"/>
      <c r="K136" s="48"/>
      <c r="L136" s="48"/>
      <c r="M136" s="48"/>
      <c r="N136" s="48"/>
      <c r="O136" s="141" t="s">
        <v>414</v>
      </c>
      <c r="P136" s="145">
        <v>2</v>
      </c>
      <c r="Q136" s="145">
        <v>2</v>
      </c>
      <c r="R136" s="48"/>
      <c r="S136" s="48"/>
      <c r="T136" s="48"/>
      <c r="U136" s="48"/>
      <c r="V136" s="48"/>
      <c r="W136" s="48"/>
      <c r="X136" s="48"/>
    </row>
    <row r="137" spans="1:24">
      <c r="A137" s="143" t="s">
        <v>1</v>
      </c>
      <c r="B137" s="133">
        <v>3</v>
      </c>
      <c r="C137" s="133">
        <v>10</v>
      </c>
      <c r="D137" s="133">
        <v>0</v>
      </c>
      <c r="E137" s="133">
        <v>0</v>
      </c>
      <c r="F137" s="133">
        <v>0</v>
      </c>
      <c r="G137" s="133">
        <v>0</v>
      </c>
      <c r="H137" s="133">
        <v>0</v>
      </c>
      <c r="I137" s="133">
        <v>0</v>
      </c>
      <c r="J137" s="48"/>
      <c r="K137" s="48"/>
      <c r="L137" s="48"/>
      <c r="M137" s="48"/>
      <c r="N137" s="48"/>
      <c r="O137" s="132" t="s">
        <v>542</v>
      </c>
      <c r="P137" s="145">
        <v>2</v>
      </c>
      <c r="Q137" s="145">
        <v>2</v>
      </c>
      <c r="R137" s="48"/>
      <c r="S137" s="48"/>
      <c r="T137" s="48"/>
      <c r="U137" s="48"/>
      <c r="V137" s="48"/>
      <c r="W137" s="48"/>
      <c r="X137" s="48"/>
    </row>
    <row r="138" spans="1:24">
      <c r="A138" s="142" t="s">
        <v>578</v>
      </c>
      <c r="B138" s="133">
        <v>3</v>
      </c>
      <c r="C138" s="133">
        <v>10</v>
      </c>
      <c r="D138" s="133">
        <v>0</v>
      </c>
      <c r="E138" s="133">
        <v>0</v>
      </c>
      <c r="F138" s="133">
        <v>0</v>
      </c>
      <c r="G138" s="133">
        <v>0</v>
      </c>
      <c r="H138" s="133">
        <v>0</v>
      </c>
      <c r="I138" s="133">
        <v>0</v>
      </c>
      <c r="J138" s="48"/>
      <c r="K138" s="48"/>
      <c r="L138" s="48"/>
      <c r="M138" s="48"/>
      <c r="N138" s="48"/>
      <c r="O138" s="132" t="s">
        <v>251</v>
      </c>
      <c r="P138" s="145"/>
      <c r="Q138" s="145"/>
      <c r="R138" s="48"/>
      <c r="S138" s="48"/>
      <c r="T138" s="48"/>
      <c r="U138" s="48"/>
      <c r="V138" s="48"/>
      <c r="W138" s="48"/>
      <c r="X138" s="48"/>
    </row>
    <row r="139" spans="1:24">
      <c r="A139" s="142" t="s">
        <v>579</v>
      </c>
      <c r="B139" s="133"/>
      <c r="C139" s="133"/>
      <c r="D139" s="133"/>
      <c r="E139" s="133"/>
      <c r="F139" s="133"/>
      <c r="G139" s="133"/>
      <c r="H139" s="133"/>
      <c r="I139" s="133"/>
      <c r="J139" s="48"/>
      <c r="K139" s="48"/>
      <c r="L139" s="48"/>
      <c r="M139" s="48"/>
      <c r="N139" s="48"/>
      <c r="O139" s="141" t="s">
        <v>414</v>
      </c>
      <c r="P139" s="145">
        <v>2</v>
      </c>
      <c r="Q139" s="145">
        <v>2</v>
      </c>
      <c r="R139" s="48"/>
      <c r="S139" s="48"/>
      <c r="T139" s="48"/>
      <c r="U139" s="48"/>
      <c r="V139" s="48"/>
      <c r="W139" s="48"/>
      <c r="X139" s="48"/>
    </row>
    <row r="140" spans="1:24" s="148" customFormat="1">
      <c r="A140" s="143" t="s">
        <v>1</v>
      </c>
      <c r="B140" s="133">
        <v>5</v>
      </c>
      <c r="C140" s="133">
        <v>11.6</v>
      </c>
      <c r="D140" s="133">
        <v>0</v>
      </c>
      <c r="E140" s="133">
        <v>0</v>
      </c>
      <c r="F140" s="133">
        <v>0</v>
      </c>
      <c r="G140" s="133">
        <v>0</v>
      </c>
      <c r="H140" s="133">
        <v>0</v>
      </c>
      <c r="I140" s="133">
        <v>0</v>
      </c>
      <c r="J140" s="48"/>
      <c r="K140" s="48"/>
      <c r="L140" s="48"/>
      <c r="M140" s="48"/>
      <c r="N140" s="48"/>
      <c r="O140" s="132" t="s">
        <v>543</v>
      </c>
      <c r="P140" s="145">
        <v>2</v>
      </c>
      <c r="Q140" s="145">
        <v>2</v>
      </c>
      <c r="R140" s="48"/>
      <c r="S140" s="48"/>
      <c r="T140" s="48"/>
      <c r="U140" s="48"/>
      <c r="V140" s="48"/>
      <c r="W140" s="48"/>
      <c r="X140" s="48"/>
    </row>
    <row r="141" spans="1:24" s="140" customFormat="1">
      <c r="A141" s="142" t="s">
        <v>580</v>
      </c>
      <c r="B141" s="133">
        <v>5</v>
      </c>
      <c r="C141" s="133">
        <v>11.6</v>
      </c>
      <c r="D141" s="133">
        <v>0</v>
      </c>
      <c r="E141" s="133">
        <v>0</v>
      </c>
      <c r="F141" s="133">
        <v>0</v>
      </c>
      <c r="G141" s="133">
        <v>0</v>
      </c>
      <c r="H141" s="133">
        <v>0</v>
      </c>
      <c r="I141" s="133">
        <v>0</v>
      </c>
      <c r="J141" s="48"/>
      <c r="K141" s="48"/>
      <c r="L141" s="48"/>
      <c r="M141" s="48"/>
      <c r="N141" s="48"/>
      <c r="O141" s="131" t="s">
        <v>544</v>
      </c>
      <c r="P141" s="145">
        <v>2</v>
      </c>
      <c r="Q141" s="145">
        <v>2</v>
      </c>
      <c r="R141" s="48"/>
      <c r="S141" s="48"/>
      <c r="T141" s="48"/>
      <c r="U141" s="48"/>
      <c r="V141" s="48"/>
      <c r="W141" s="48"/>
      <c r="X141" s="48"/>
    </row>
    <row r="142" spans="1:24" s="140" customFormat="1">
      <c r="A142" s="142" t="s">
        <v>340</v>
      </c>
      <c r="B142" s="133"/>
      <c r="C142" s="133"/>
      <c r="D142" s="133"/>
      <c r="E142" s="133"/>
      <c r="F142" s="133"/>
      <c r="G142" s="133"/>
      <c r="H142" s="133"/>
      <c r="I142" s="133"/>
      <c r="J142" s="48"/>
      <c r="K142" s="48"/>
      <c r="L142" s="48"/>
      <c r="M142" s="48"/>
      <c r="N142" s="48"/>
      <c r="O142" s="131" t="s">
        <v>42</v>
      </c>
      <c r="P142" s="145"/>
      <c r="Q142" s="145"/>
      <c r="R142" s="48"/>
      <c r="S142" s="48"/>
      <c r="T142" s="48"/>
      <c r="U142" s="48"/>
      <c r="V142" s="48"/>
      <c r="W142" s="48"/>
      <c r="X142" s="48"/>
    </row>
    <row r="143" spans="1:24" s="140" customFormat="1">
      <c r="A143" s="143" t="s">
        <v>1</v>
      </c>
      <c r="B143" s="133">
        <v>15</v>
      </c>
      <c r="C143" s="133">
        <v>15.333333333333334</v>
      </c>
      <c r="D143" s="133">
        <v>0</v>
      </c>
      <c r="E143" s="133">
        <v>0</v>
      </c>
      <c r="F143" s="133">
        <v>0</v>
      </c>
      <c r="G143" s="133">
        <v>0</v>
      </c>
      <c r="H143" s="133">
        <v>0</v>
      </c>
      <c r="I143" s="133">
        <v>0</v>
      </c>
      <c r="J143" s="48"/>
      <c r="K143" s="48"/>
      <c r="L143" s="48"/>
      <c r="M143" s="48"/>
      <c r="N143" s="48"/>
      <c r="O143" s="132" t="s">
        <v>64</v>
      </c>
      <c r="P143" s="145"/>
      <c r="Q143" s="145"/>
      <c r="R143" s="48"/>
      <c r="S143" s="48"/>
      <c r="T143" s="48"/>
      <c r="U143" s="48"/>
      <c r="V143" s="48"/>
      <c r="W143" s="48"/>
      <c r="X143" s="48"/>
    </row>
    <row r="144" spans="1:24">
      <c r="A144" s="143" t="s">
        <v>119</v>
      </c>
      <c r="B144" s="133">
        <v>2</v>
      </c>
      <c r="C144" s="133">
        <v>20</v>
      </c>
      <c r="D144" s="133">
        <v>0</v>
      </c>
      <c r="E144" s="133">
        <v>0</v>
      </c>
      <c r="F144" s="133">
        <v>0</v>
      </c>
      <c r="G144" s="133">
        <v>0</v>
      </c>
      <c r="H144" s="133">
        <v>0</v>
      </c>
      <c r="I144" s="133">
        <v>0</v>
      </c>
      <c r="J144" s="48"/>
      <c r="K144" s="48"/>
      <c r="L144" s="48"/>
      <c r="M144" s="48"/>
      <c r="N144" s="48"/>
      <c r="O144" s="141" t="s">
        <v>413</v>
      </c>
      <c r="P144" s="145">
        <v>3</v>
      </c>
      <c r="Q144" s="145">
        <v>2</v>
      </c>
      <c r="R144" s="48"/>
      <c r="S144" s="48"/>
      <c r="T144" s="48"/>
      <c r="U144" s="48"/>
      <c r="V144" s="48"/>
      <c r="W144" s="48"/>
      <c r="X144" s="48"/>
    </row>
    <row r="145" spans="1:17">
      <c r="A145" s="142" t="s">
        <v>581</v>
      </c>
      <c r="B145" s="133">
        <v>17</v>
      </c>
      <c r="C145" s="133">
        <v>15.882352941176471</v>
      </c>
      <c r="D145" s="133">
        <v>0</v>
      </c>
      <c r="E145" s="133">
        <v>0</v>
      </c>
      <c r="F145" s="133">
        <v>0</v>
      </c>
      <c r="G145" s="133">
        <v>0</v>
      </c>
      <c r="H145" s="133">
        <v>0</v>
      </c>
      <c r="I145" s="133">
        <v>0</v>
      </c>
      <c r="J145" s="48"/>
      <c r="K145" s="48"/>
      <c r="L145" s="48"/>
      <c r="M145" s="48"/>
      <c r="N145" s="48"/>
      <c r="O145" s="141" t="s">
        <v>414</v>
      </c>
      <c r="P145" s="145">
        <v>2</v>
      </c>
      <c r="Q145" s="145">
        <v>2</v>
      </c>
    </row>
    <row r="146" spans="1:17">
      <c r="A146" s="142" t="s">
        <v>480</v>
      </c>
      <c r="B146" s="133"/>
      <c r="C146" s="133"/>
      <c r="D146" s="133"/>
      <c r="E146" s="133"/>
      <c r="F146" s="133"/>
      <c r="G146" s="133"/>
      <c r="H146" s="133"/>
      <c r="I146" s="133"/>
      <c r="J146" s="48"/>
      <c r="K146" s="48"/>
      <c r="L146" s="48"/>
      <c r="M146" s="48"/>
      <c r="N146" s="48"/>
      <c r="O146" s="132" t="s">
        <v>545</v>
      </c>
      <c r="P146" s="145">
        <v>2.8</v>
      </c>
      <c r="Q146" s="145">
        <v>2</v>
      </c>
    </row>
    <row r="147" spans="1:17">
      <c r="A147" s="143" t="s">
        <v>1</v>
      </c>
      <c r="B147" s="133">
        <v>2</v>
      </c>
      <c r="C147" s="133">
        <v>8</v>
      </c>
      <c r="D147" s="133">
        <v>0</v>
      </c>
      <c r="E147" s="133">
        <v>0</v>
      </c>
      <c r="F147" s="133">
        <v>0</v>
      </c>
      <c r="G147" s="133">
        <v>0</v>
      </c>
      <c r="H147" s="133">
        <v>0</v>
      </c>
      <c r="I147" s="133">
        <v>0</v>
      </c>
      <c r="J147" s="48"/>
      <c r="K147" s="48"/>
      <c r="L147" s="48"/>
      <c r="M147" s="48"/>
      <c r="N147" s="48"/>
      <c r="O147" s="132" t="s">
        <v>342</v>
      </c>
      <c r="P147" s="145"/>
      <c r="Q147" s="145"/>
    </row>
    <row r="148" spans="1:17">
      <c r="A148" s="142" t="s">
        <v>582</v>
      </c>
      <c r="B148" s="133">
        <v>2</v>
      </c>
      <c r="C148" s="133">
        <v>8</v>
      </c>
      <c r="D148" s="133">
        <v>0</v>
      </c>
      <c r="E148" s="133">
        <v>0</v>
      </c>
      <c r="F148" s="133">
        <v>0</v>
      </c>
      <c r="G148" s="133">
        <v>0</v>
      </c>
      <c r="H148" s="133">
        <v>0</v>
      </c>
      <c r="I148" s="133">
        <v>0</v>
      </c>
      <c r="J148" s="48"/>
      <c r="K148" s="48"/>
      <c r="L148" s="48"/>
      <c r="M148" s="48"/>
      <c r="N148" s="48"/>
      <c r="O148" s="141" t="s">
        <v>413</v>
      </c>
      <c r="P148" s="145">
        <v>3</v>
      </c>
      <c r="Q148" s="145">
        <v>3</v>
      </c>
    </row>
    <row r="149" spans="1:17">
      <c r="A149" s="131" t="s">
        <v>519</v>
      </c>
      <c r="B149" s="133">
        <v>130</v>
      </c>
      <c r="C149" s="133">
        <v>11.107692307692307</v>
      </c>
      <c r="D149" s="133">
        <v>125</v>
      </c>
      <c r="E149" s="133">
        <v>0</v>
      </c>
      <c r="F149" s="133">
        <v>0</v>
      </c>
      <c r="G149" s="133">
        <v>0</v>
      </c>
      <c r="H149" s="133">
        <v>0</v>
      </c>
      <c r="I149" s="133">
        <v>125</v>
      </c>
      <c r="O149" s="132" t="s">
        <v>546</v>
      </c>
      <c r="P149" s="145">
        <v>3</v>
      </c>
      <c r="Q149" s="145">
        <v>3</v>
      </c>
    </row>
    <row r="150" spans="1:17">
      <c r="A150" s="146" t="s">
        <v>104</v>
      </c>
      <c r="B150" s="133"/>
      <c r="C150" s="133"/>
      <c r="D150" s="133"/>
      <c r="E150" s="133"/>
      <c r="F150" s="133"/>
      <c r="G150" s="133"/>
      <c r="H150" s="133"/>
      <c r="I150" s="133"/>
      <c r="O150" s="131" t="s">
        <v>547</v>
      </c>
      <c r="P150" s="145">
        <v>2.8333333333333335</v>
      </c>
      <c r="Q150" s="145">
        <v>2.1666666666666665</v>
      </c>
    </row>
    <row r="151" spans="1:17">
      <c r="A151" s="142" t="s">
        <v>417</v>
      </c>
      <c r="B151" s="133"/>
      <c r="C151" s="133"/>
      <c r="D151" s="133"/>
      <c r="E151" s="133"/>
      <c r="F151" s="133"/>
      <c r="G151" s="133"/>
      <c r="H151" s="133"/>
      <c r="I151" s="133"/>
      <c r="O151" s="131" t="s">
        <v>51</v>
      </c>
      <c r="P151" s="145"/>
      <c r="Q151" s="145"/>
    </row>
    <row r="152" spans="1:17">
      <c r="A152" s="143" t="s">
        <v>1</v>
      </c>
      <c r="B152" s="133">
        <v>1</v>
      </c>
      <c r="C152" s="133">
        <v>10</v>
      </c>
      <c r="D152" s="133">
        <v>0</v>
      </c>
      <c r="E152" s="133">
        <v>0</v>
      </c>
      <c r="F152" s="133">
        <v>0</v>
      </c>
      <c r="G152" s="133">
        <v>0</v>
      </c>
      <c r="H152" s="133">
        <v>0</v>
      </c>
      <c r="I152" s="133">
        <v>0</v>
      </c>
      <c r="O152" s="132" t="s">
        <v>107</v>
      </c>
      <c r="P152" s="145"/>
      <c r="Q152" s="145"/>
    </row>
    <row r="153" spans="1:17">
      <c r="A153" s="142" t="s">
        <v>583</v>
      </c>
      <c r="B153" s="133">
        <v>1</v>
      </c>
      <c r="C153" s="133">
        <v>10</v>
      </c>
      <c r="D153" s="133">
        <v>0</v>
      </c>
      <c r="E153" s="133">
        <v>0</v>
      </c>
      <c r="F153" s="133">
        <v>0</v>
      </c>
      <c r="G153" s="133">
        <v>0</v>
      </c>
      <c r="H153" s="133">
        <v>0</v>
      </c>
      <c r="I153" s="133">
        <v>0</v>
      </c>
      <c r="O153" s="141" t="s">
        <v>413</v>
      </c>
      <c r="P153" s="145">
        <v>3</v>
      </c>
      <c r="Q153" s="145">
        <v>2</v>
      </c>
    </row>
    <row r="154" spans="1:17">
      <c r="A154" s="142" t="s">
        <v>422</v>
      </c>
      <c r="B154" s="133"/>
      <c r="C154" s="133"/>
      <c r="D154" s="133"/>
      <c r="E154" s="133"/>
      <c r="F154" s="133"/>
      <c r="G154" s="133"/>
      <c r="H154" s="133"/>
      <c r="I154" s="133"/>
      <c r="O154" s="141" t="s">
        <v>414</v>
      </c>
      <c r="P154" s="145">
        <v>2</v>
      </c>
      <c r="Q154" s="145">
        <v>2</v>
      </c>
    </row>
    <row r="155" spans="1:17">
      <c r="A155" s="143" t="s">
        <v>1</v>
      </c>
      <c r="B155" s="133">
        <v>1</v>
      </c>
      <c r="C155" s="133">
        <v>10</v>
      </c>
      <c r="D155" s="133">
        <v>0</v>
      </c>
      <c r="E155" s="133">
        <v>0</v>
      </c>
      <c r="F155" s="133">
        <v>0</v>
      </c>
      <c r="G155" s="133">
        <v>0</v>
      </c>
      <c r="H155" s="133">
        <v>0</v>
      </c>
      <c r="I155" s="133">
        <v>0</v>
      </c>
      <c r="O155" s="132" t="s">
        <v>507</v>
      </c>
      <c r="P155" s="145">
        <v>2.8333333333333335</v>
      </c>
      <c r="Q155" s="145">
        <v>2</v>
      </c>
    </row>
    <row r="156" spans="1:17">
      <c r="A156" s="142" t="s">
        <v>584</v>
      </c>
      <c r="B156" s="133">
        <v>1</v>
      </c>
      <c r="C156" s="133">
        <v>10</v>
      </c>
      <c r="D156" s="133">
        <v>0</v>
      </c>
      <c r="E156" s="133">
        <v>0</v>
      </c>
      <c r="F156" s="133">
        <v>0</v>
      </c>
      <c r="G156" s="133">
        <v>0</v>
      </c>
      <c r="H156" s="133">
        <v>0</v>
      </c>
      <c r="I156" s="133">
        <v>0</v>
      </c>
      <c r="O156" s="131" t="s">
        <v>548</v>
      </c>
      <c r="P156" s="145">
        <v>2.8333333333333335</v>
      </c>
      <c r="Q156" s="145">
        <v>2</v>
      </c>
    </row>
    <row r="157" spans="1:17">
      <c r="A157" s="142" t="s">
        <v>427</v>
      </c>
      <c r="B157" s="133"/>
      <c r="C157" s="133"/>
      <c r="D157" s="133"/>
      <c r="E157" s="133"/>
      <c r="F157" s="133"/>
      <c r="G157" s="133"/>
      <c r="H157" s="133"/>
      <c r="I157" s="133"/>
      <c r="O157" s="131" t="s">
        <v>36</v>
      </c>
      <c r="P157" s="145"/>
      <c r="Q157" s="145"/>
    </row>
    <row r="158" spans="1:17">
      <c r="A158" s="143" t="s">
        <v>1</v>
      </c>
      <c r="B158" s="133">
        <v>15</v>
      </c>
      <c r="C158" s="133">
        <v>7.7333333333333334</v>
      </c>
      <c r="D158" s="133">
        <v>0</v>
      </c>
      <c r="E158" s="133">
        <v>0</v>
      </c>
      <c r="F158" s="133">
        <v>0</v>
      </c>
      <c r="G158" s="133">
        <v>0</v>
      </c>
      <c r="H158" s="133">
        <v>0</v>
      </c>
      <c r="I158" s="133">
        <v>0</v>
      </c>
      <c r="O158" s="132" t="s">
        <v>405</v>
      </c>
      <c r="P158" s="145"/>
      <c r="Q158" s="145"/>
    </row>
    <row r="159" spans="1:17">
      <c r="A159" s="143" t="s">
        <v>15</v>
      </c>
      <c r="B159" s="133">
        <v>4</v>
      </c>
      <c r="C159" s="133">
        <v>2</v>
      </c>
      <c r="D159" s="133">
        <v>0</v>
      </c>
      <c r="E159" s="133">
        <v>600</v>
      </c>
      <c r="F159" s="133">
        <v>0</v>
      </c>
      <c r="G159" s="133">
        <v>0</v>
      </c>
      <c r="H159" s="133">
        <v>0</v>
      </c>
      <c r="I159" s="133">
        <v>600</v>
      </c>
      <c r="O159" s="141" t="s">
        <v>413</v>
      </c>
      <c r="P159" s="145">
        <v>3</v>
      </c>
      <c r="Q159" s="145">
        <v>2</v>
      </c>
    </row>
    <row r="160" spans="1:17">
      <c r="A160" s="142" t="s">
        <v>520</v>
      </c>
      <c r="B160" s="133">
        <v>19</v>
      </c>
      <c r="C160" s="133">
        <v>6.5263157894736841</v>
      </c>
      <c r="D160" s="133">
        <v>0</v>
      </c>
      <c r="E160" s="133">
        <v>600</v>
      </c>
      <c r="F160" s="133">
        <v>0</v>
      </c>
      <c r="G160" s="133">
        <v>0</v>
      </c>
      <c r="H160" s="133">
        <v>0</v>
      </c>
      <c r="I160" s="133">
        <v>600</v>
      </c>
      <c r="O160" s="141" t="s">
        <v>414</v>
      </c>
      <c r="P160" s="145">
        <v>2</v>
      </c>
      <c r="Q160" s="145">
        <v>2</v>
      </c>
    </row>
    <row r="161" spans="1:17">
      <c r="A161" s="142" t="s">
        <v>435</v>
      </c>
      <c r="B161" s="133"/>
      <c r="C161" s="133"/>
      <c r="D161" s="133"/>
      <c r="E161" s="133"/>
      <c r="F161" s="133"/>
      <c r="G161" s="133"/>
      <c r="H161" s="133"/>
      <c r="I161" s="133"/>
      <c r="O161" s="132" t="s">
        <v>549</v>
      </c>
      <c r="P161" s="145">
        <v>2.8</v>
      </c>
      <c r="Q161" s="145">
        <v>2</v>
      </c>
    </row>
    <row r="162" spans="1:17">
      <c r="A162" s="143" t="s">
        <v>1</v>
      </c>
      <c r="B162" s="133">
        <v>2</v>
      </c>
      <c r="C162" s="133">
        <v>7</v>
      </c>
      <c r="D162" s="133">
        <v>0</v>
      </c>
      <c r="E162" s="133">
        <v>0</v>
      </c>
      <c r="F162" s="133">
        <v>0</v>
      </c>
      <c r="G162" s="133">
        <v>0</v>
      </c>
      <c r="H162" s="133">
        <v>0</v>
      </c>
      <c r="I162" s="133">
        <v>0</v>
      </c>
      <c r="O162" s="132" t="s">
        <v>488</v>
      </c>
      <c r="P162" s="145"/>
      <c r="Q162" s="145"/>
    </row>
    <row r="163" spans="1:17">
      <c r="A163" s="143" t="s">
        <v>119</v>
      </c>
      <c r="B163" s="133">
        <v>1</v>
      </c>
      <c r="C163" s="133">
        <v>15</v>
      </c>
      <c r="D163" s="133">
        <v>0</v>
      </c>
      <c r="E163" s="133">
        <v>0</v>
      </c>
      <c r="F163" s="133">
        <v>0</v>
      </c>
      <c r="G163" s="133">
        <v>0</v>
      </c>
      <c r="H163" s="133">
        <v>0</v>
      </c>
      <c r="I163" s="133">
        <v>0</v>
      </c>
      <c r="O163" s="141" t="s">
        <v>413</v>
      </c>
      <c r="P163" s="145">
        <v>3</v>
      </c>
      <c r="Q163" s="145">
        <v>2</v>
      </c>
    </row>
    <row r="164" spans="1:17">
      <c r="A164" s="142" t="s">
        <v>585</v>
      </c>
      <c r="B164" s="133">
        <v>3</v>
      </c>
      <c r="C164" s="133">
        <v>9.6666666666666661</v>
      </c>
      <c r="D164" s="133">
        <v>0</v>
      </c>
      <c r="E164" s="133">
        <v>0</v>
      </c>
      <c r="F164" s="133">
        <v>0</v>
      </c>
      <c r="G164" s="133">
        <v>0</v>
      </c>
      <c r="H164" s="133">
        <v>0</v>
      </c>
      <c r="I164" s="133">
        <v>0</v>
      </c>
      <c r="O164" s="132" t="s">
        <v>550</v>
      </c>
      <c r="P164" s="145">
        <v>3</v>
      </c>
      <c r="Q164" s="145">
        <v>2</v>
      </c>
    </row>
    <row r="165" spans="1:17">
      <c r="A165" s="142" t="s">
        <v>436</v>
      </c>
      <c r="B165" s="133"/>
      <c r="C165" s="133"/>
      <c r="D165" s="133"/>
      <c r="E165" s="133"/>
      <c r="F165" s="133"/>
      <c r="G165" s="133"/>
      <c r="H165" s="133"/>
      <c r="I165" s="133"/>
      <c r="O165" s="131" t="s">
        <v>551</v>
      </c>
      <c r="P165" s="145">
        <v>2.8125</v>
      </c>
      <c r="Q165" s="145">
        <v>2</v>
      </c>
    </row>
    <row r="166" spans="1:17">
      <c r="A166" s="143" t="s">
        <v>1</v>
      </c>
      <c r="B166" s="133">
        <v>2</v>
      </c>
      <c r="C166" s="133">
        <v>12.5</v>
      </c>
      <c r="D166" s="133">
        <v>0</v>
      </c>
      <c r="E166" s="133">
        <v>0</v>
      </c>
      <c r="F166" s="133">
        <v>0</v>
      </c>
      <c r="G166" s="133">
        <v>0</v>
      </c>
      <c r="H166" s="133">
        <v>0</v>
      </c>
      <c r="I166" s="133">
        <v>0</v>
      </c>
      <c r="O166" s="131" t="s">
        <v>41</v>
      </c>
      <c r="P166" s="145"/>
      <c r="Q166" s="145"/>
    </row>
    <row r="167" spans="1:17">
      <c r="A167" s="142" t="s">
        <v>494</v>
      </c>
      <c r="B167" s="133">
        <v>2</v>
      </c>
      <c r="C167" s="133">
        <v>12.5</v>
      </c>
      <c r="D167" s="133">
        <v>0</v>
      </c>
      <c r="E167" s="133">
        <v>0</v>
      </c>
      <c r="F167" s="133">
        <v>0</v>
      </c>
      <c r="G167" s="133">
        <v>0</v>
      </c>
      <c r="H167" s="133">
        <v>0</v>
      </c>
      <c r="I167" s="133">
        <v>0</v>
      </c>
      <c r="O167" s="132" t="s">
        <v>64</v>
      </c>
      <c r="P167" s="145"/>
      <c r="Q167" s="145"/>
    </row>
    <row r="168" spans="1:17">
      <c r="A168" s="142" t="s">
        <v>75</v>
      </c>
      <c r="B168" s="133"/>
      <c r="C168" s="133"/>
      <c r="D168" s="133"/>
      <c r="E168" s="133"/>
      <c r="F168" s="133"/>
      <c r="G168" s="133"/>
      <c r="H168" s="133"/>
      <c r="I168" s="133"/>
      <c r="O168" s="141" t="s">
        <v>413</v>
      </c>
      <c r="P168" s="145">
        <v>3</v>
      </c>
      <c r="Q168" s="145">
        <v>2</v>
      </c>
    </row>
    <row r="169" spans="1:17">
      <c r="A169" s="143" t="s">
        <v>1</v>
      </c>
      <c r="B169" s="133">
        <v>1</v>
      </c>
      <c r="C169" s="133">
        <v>10</v>
      </c>
      <c r="D169" s="133">
        <v>0</v>
      </c>
      <c r="E169" s="133">
        <v>0</v>
      </c>
      <c r="F169" s="133">
        <v>0</v>
      </c>
      <c r="G169" s="133">
        <v>0</v>
      </c>
      <c r="H169" s="133">
        <v>0</v>
      </c>
      <c r="I169" s="133">
        <v>0</v>
      </c>
      <c r="O169" s="132" t="s">
        <v>545</v>
      </c>
      <c r="P169" s="145">
        <v>3</v>
      </c>
      <c r="Q169" s="145">
        <v>2</v>
      </c>
    </row>
    <row r="170" spans="1:17">
      <c r="A170" s="142" t="s">
        <v>586</v>
      </c>
      <c r="B170" s="133">
        <v>1</v>
      </c>
      <c r="C170" s="133">
        <v>10</v>
      </c>
      <c r="D170" s="133">
        <v>0</v>
      </c>
      <c r="E170" s="133">
        <v>0</v>
      </c>
      <c r="F170" s="133">
        <v>0</v>
      </c>
      <c r="G170" s="133">
        <v>0</v>
      </c>
      <c r="H170" s="133">
        <v>0</v>
      </c>
      <c r="I170" s="133">
        <v>0</v>
      </c>
      <c r="O170" s="131" t="s">
        <v>552</v>
      </c>
      <c r="P170" s="145">
        <v>3</v>
      </c>
      <c r="Q170" s="145">
        <v>2</v>
      </c>
    </row>
    <row r="171" spans="1:17">
      <c r="A171" s="142" t="s">
        <v>444</v>
      </c>
      <c r="B171" s="133"/>
      <c r="C171" s="133"/>
      <c r="D171" s="133"/>
      <c r="E171" s="133"/>
      <c r="F171" s="133"/>
      <c r="G171" s="133"/>
      <c r="H171" s="133"/>
      <c r="I171" s="133"/>
      <c r="O171" s="144" t="s">
        <v>399</v>
      </c>
      <c r="P171" s="145">
        <v>2.6782608695652175</v>
      </c>
      <c r="Q171" s="145">
        <v>2.0478260869565217</v>
      </c>
    </row>
    <row r="172" spans="1:9">
      <c r="A172" s="143" t="s">
        <v>1</v>
      </c>
      <c r="B172" s="133">
        <v>2</v>
      </c>
      <c r="C172" s="133">
        <v>9</v>
      </c>
      <c r="D172" s="133">
        <v>0</v>
      </c>
      <c r="E172" s="133">
        <v>0</v>
      </c>
      <c r="F172" s="133">
        <v>0</v>
      </c>
      <c r="G172" s="133">
        <v>0</v>
      </c>
      <c r="H172" s="133">
        <v>0</v>
      </c>
      <c r="I172" s="133">
        <v>0</v>
      </c>
    </row>
    <row r="173" spans="1:9">
      <c r="A173" s="142" t="s">
        <v>587</v>
      </c>
      <c r="B173" s="133">
        <v>2</v>
      </c>
      <c r="C173" s="133">
        <v>9</v>
      </c>
      <c r="D173" s="133">
        <v>0</v>
      </c>
      <c r="E173" s="133">
        <v>0</v>
      </c>
      <c r="F173" s="133">
        <v>0</v>
      </c>
      <c r="G173" s="133">
        <v>0</v>
      </c>
      <c r="H173" s="133">
        <v>0</v>
      </c>
      <c r="I173" s="133">
        <v>0</v>
      </c>
    </row>
    <row r="174" spans="1:9">
      <c r="A174" s="142" t="s">
        <v>449</v>
      </c>
      <c r="B174" s="133"/>
      <c r="C174" s="133"/>
      <c r="D174" s="133"/>
      <c r="E174" s="133"/>
      <c r="F174" s="133"/>
      <c r="G174" s="133"/>
      <c r="H174" s="133"/>
      <c r="I174" s="133"/>
    </row>
    <row r="175" spans="1:9">
      <c r="A175" s="143" t="s">
        <v>1</v>
      </c>
      <c r="B175" s="133">
        <v>4</v>
      </c>
      <c r="C175" s="133">
        <v>20</v>
      </c>
      <c r="D175" s="133">
        <v>0</v>
      </c>
      <c r="E175" s="133">
        <v>0</v>
      </c>
      <c r="F175" s="133">
        <v>0</v>
      </c>
      <c r="G175" s="133">
        <v>0</v>
      </c>
      <c r="H175" s="133">
        <v>0</v>
      </c>
      <c r="I175" s="133">
        <v>0</v>
      </c>
    </row>
    <row r="176" spans="1:9">
      <c r="A176" s="142" t="s">
        <v>588</v>
      </c>
      <c r="B176" s="133">
        <v>4</v>
      </c>
      <c r="C176" s="133">
        <v>20</v>
      </c>
      <c r="D176" s="133">
        <v>0</v>
      </c>
      <c r="E176" s="133">
        <v>0</v>
      </c>
      <c r="F176" s="133">
        <v>0</v>
      </c>
      <c r="G176" s="133">
        <v>0</v>
      </c>
      <c r="H176" s="133">
        <v>0</v>
      </c>
      <c r="I176" s="133">
        <v>0</v>
      </c>
    </row>
    <row r="177" spans="1:9">
      <c r="A177" s="142" t="s">
        <v>456</v>
      </c>
      <c r="B177" s="133"/>
      <c r="C177" s="133"/>
      <c r="D177" s="133"/>
      <c r="E177" s="133"/>
      <c r="F177" s="133"/>
      <c r="G177" s="133"/>
      <c r="H177" s="133"/>
      <c r="I177" s="133"/>
    </row>
    <row r="178" spans="1:9">
      <c r="A178" s="143" t="s">
        <v>1</v>
      </c>
      <c r="B178" s="133">
        <v>1</v>
      </c>
      <c r="C178" s="133">
        <v>8</v>
      </c>
      <c r="D178" s="133">
        <v>0</v>
      </c>
      <c r="E178" s="133">
        <v>0</v>
      </c>
      <c r="F178" s="133">
        <v>0</v>
      </c>
      <c r="G178" s="133">
        <v>0</v>
      </c>
      <c r="H178" s="133">
        <v>0</v>
      </c>
      <c r="I178" s="133">
        <v>0</v>
      </c>
    </row>
    <row r="179" spans="1:9">
      <c r="A179" s="142" t="s">
        <v>589</v>
      </c>
      <c r="B179" s="133">
        <v>1</v>
      </c>
      <c r="C179" s="133">
        <v>8</v>
      </c>
      <c r="D179" s="133">
        <v>0</v>
      </c>
      <c r="E179" s="133">
        <v>0</v>
      </c>
      <c r="F179" s="133">
        <v>0</v>
      </c>
      <c r="G179" s="133">
        <v>0</v>
      </c>
      <c r="H179" s="133">
        <v>0</v>
      </c>
      <c r="I179" s="133">
        <v>0</v>
      </c>
    </row>
    <row r="180" spans="1:9">
      <c r="A180" s="142" t="s">
        <v>457</v>
      </c>
      <c r="B180" s="133"/>
      <c r="C180" s="133"/>
      <c r="D180" s="133"/>
      <c r="E180" s="133"/>
      <c r="F180" s="133"/>
      <c r="G180" s="133"/>
      <c r="H180" s="133"/>
      <c r="I180" s="133"/>
    </row>
    <row r="181" spans="1:9">
      <c r="A181" s="143" t="s">
        <v>1</v>
      </c>
      <c r="B181" s="133">
        <v>1</v>
      </c>
      <c r="C181" s="133">
        <v>10</v>
      </c>
      <c r="D181" s="133">
        <v>0</v>
      </c>
      <c r="E181" s="133">
        <v>0</v>
      </c>
      <c r="F181" s="133">
        <v>0</v>
      </c>
      <c r="G181" s="133">
        <v>0</v>
      </c>
      <c r="H181" s="133">
        <v>0</v>
      </c>
      <c r="I181" s="133">
        <v>0</v>
      </c>
    </row>
    <row r="182" spans="1:9">
      <c r="A182" s="142" t="s">
        <v>590</v>
      </c>
      <c r="B182" s="133">
        <v>1</v>
      </c>
      <c r="C182" s="133">
        <v>10</v>
      </c>
      <c r="D182" s="133">
        <v>0</v>
      </c>
      <c r="E182" s="133">
        <v>0</v>
      </c>
      <c r="F182" s="133">
        <v>0</v>
      </c>
      <c r="G182" s="133">
        <v>0</v>
      </c>
      <c r="H182" s="133">
        <v>0</v>
      </c>
      <c r="I182" s="133">
        <v>0</v>
      </c>
    </row>
    <row r="183" spans="1:9">
      <c r="A183" s="142" t="s">
        <v>458</v>
      </c>
      <c r="B183" s="133"/>
      <c r="C183" s="133"/>
      <c r="D183" s="133"/>
      <c r="E183" s="133"/>
      <c r="F183" s="133"/>
      <c r="G183" s="133"/>
      <c r="H183" s="133"/>
      <c r="I183" s="133"/>
    </row>
    <row r="184" spans="1:9">
      <c r="A184" s="143" t="s">
        <v>1</v>
      </c>
      <c r="B184" s="133">
        <v>1</v>
      </c>
      <c r="C184" s="133">
        <v>12</v>
      </c>
      <c r="D184" s="133">
        <v>0</v>
      </c>
      <c r="E184" s="133">
        <v>0</v>
      </c>
      <c r="F184" s="133">
        <v>0</v>
      </c>
      <c r="G184" s="133">
        <v>0</v>
      </c>
      <c r="H184" s="133">
        <v>0</v>
      </c>
      <c r="I184" s="133">
        <v>0</v>
      </c>
    </row>
    <row r="185" spans="1:9">
      <c r="A185" s="142" t="s">
        <v>591</v>
      </c>
      <c r="B185" s="133">
        <v>1</v>
      </c>
      <c r="C185" s="133">
        <v>12</v>
      </c>
      <c r="D185" s="133">
        <v>0</v>
      </c>
      <c r="E185" s="133">
        <v>0</v>
      </c>
      <c r="F185" s="133">
        <v>0</v>
      </c>
      <c r="G185" s="133">
        <v>0</v>
      </c>
      <c r="H185" s="133">
        <v>0</v>
      </c>
      <c r="I185" s="133">
        <v>0</v>
      </c>
    </row>
    <row r="186" spans="1:9">
      <c r="A186" s="142" t="s">
        <v>465</v>
      </c>
      <c r="B186" s="133"/>
      <c r="C186" s="133"/>
      <c r="D186" s="133"/>
      <c r="E186" s="133"/>
      <c r="F186" s="133"/>
      <c r="G186" s="133"/>
      <c r="H186" s="133"/>
      <c r="I186" s="133"/>
    </row>
    <row r="187" spans="1:9">
      <c r="A187" s="143" t="s">
        <v>1</v>
      </c>
      <c r="B187" s="133">
        <v>2</v>
      </c>
      <c r="C187" s="133">
        <v>8</v>
      </c>
      <c r="D187" s="133">
        <v>0</v>
      </c>
      <c r="E187" s="133">
        <v>0</v>
      </c>
      <c r="F187" s="133">
        <v>0</v>
      </c>
      <c r="G187" s="133">
        <v>0</v>
      </c>
      <c r="H187" s="133">
        <v>0</v>
      </c>
      <c r="I187" s="133">
        <v>0</v>
      </c>
    </row>
    <row r="188" spans="1:9">
      <c r="A188" s="142" t="s">
        <v>592</v>
      </c>
      <c r="B188" s="133">
        <v>2</v>
      </c>
      <c r="C188" s="133">
        <v>8</v>
      </c>
      <c r="D188" s="133">
        <v>0</v>
      </c>
      <c r="E188" s="133">
        <v>0</v>
      </c>
      <c r="F188" s="133">
        <v>0</v>
      </c>
      <c r="G188" s="133">
        <v>0</v>
      </c>
      <c r="H188" s="133">
        <v>0</v>
      </c>
      <c r="I188" s="133">
        <v>0</v>
      </c>
    </row>
    <row r="189" spans="1:9">
      <c r="A189" s="142" t="s">
        <v>139</v>
      </c>
      <c r="B189" s="133"/>
      <c r="C189" s="133"/>
      <c r="D189" s="133"/>
      <c r="E189" s="133"/>
      <c r="F189" s="133"/>
      <c r="G189" s="133"/>
      <c r="H189" s="133"/>
      <c r="I189" s="133"/>
    </row>
    <row r="190" spans="1:9">
      <c r="A190" s="143" t="s">
        <v>1</v>
      </c>
      <c r="B190" s="133">
        <v>2</v>
      </c>
      <c r="C190" s="133">
        <v>10</v>
      </c>
      <c r="D190" s="133">
        <v>0</v>
      </c>
      <c r="E190" s="133">
        <v>0</v>
      </c>
      <c r="F190" s="133">
        <v>0</v>
      </c>
      <c r="G190" s="133">
        <v>0</v>
      </c>
      <c r="H190" s="133">
        <v>0</v>
      </c>
      <c r="I190" s="133">
        <v>0</v>
      </c>
    </row>
    <row r="191" spans="1:9">
      <c r="A191" s="142" t="s">
        <v>593</v>
      </c>
      <c r="B191" s="133">
        <v>2</v>
      </c>
      <c r="C191" s="133">
        <v>10</v>
      </c>
      <c r="D191" s="133">
        <v>0</v>
      </c>
      <c r="E191" s="133">
        <v>0</v>
      </c>
      <c r="F191" s="133">
        <v>0</v>
      </c>
      <c r="G191" s="133">
        <v>0</v>
      </c>
      <c r="H191" s="133">
        <v>0</v>
      </c>
      <c r="I191" s="133">
        <v>0</v>
      </c>
    </row>
    <row r="192" spans="1:9">
      <c r="A192" s="142" t="s">
        <v>142</v>
      </c>
      <c r="B192" s="133"/>
      <c r="C192" s="133"/>
      <c r="D192" s="133"/>
      <c r="E192" s="133"/>
      <c r="F192" s="133"/>
      <c r="G192" s="133"/>
      <c r="H192" s="133"/>
      <c r="I192" s="133"/>
    </row>
    <row r="193" spans="1:9">
      <c r="A193" s="143" t="s">
        <v>1</v>
      </c>
      <c r="B193" s="133">
        <v>2</v>
      </c>
      <c r="C193" s="133">
        <v>10</v>
      </c>
      <c r="D193" s="133">
        <v>0</v>
      </c>
      <c r="E193" s="133">
        <v>0</v>
      </c>
      <c r="F193" s="133">
        <v>0</v>
      </c>
      <c r="G193" s="133">
        <v>0</v>
      </c>
      <c r="H193" s="133">
        <v>0</v>
      </c>
      <c r="I193" s="133">
        <v>0</v>
      </c>
    </row>
    <row r="194" spans="1:9">
      <c r="A194" s="142" t="s">
        <v>594</v>
      </c>
      <c r="B194" s="133">
        <v>2</v>
      </c>
      <c r="C194" s="133">
        <v>10</v>
      </c>
      <c r="D194" s="133">
        <v>0</v>
      </c>
      <c r="E194" s="133">
        <v>0</v>
      </c>
      <c r="F194" s="133">
        <v>0</v>
      </c>
      <c r="G194" s="133">
        <v>0</v>
      </c>
      <c r="H194" s="133">
        <v>0</v>
      </c>
      <c r="I194" s="133">
        <v>0</v>
      </c>
    </row>
    <row r="195" spans="1:9">
      <c r="A195" s="142" t="s">
        <v>105</v>
      </c>
      <c r="B195" s="133"/>
      <c r="C195" s="133"/>
      <c r="D195" s="133"/>
      <c r="E195" s="133"/>
      <c r="F195" s="133"/>
      <c r="G195" s="133"/>
      <c r="H195" s="133"/>
      <c r="I195" s="133"/>
    </row>
    <row r="196" spans="1:9">
      <c r="A196" s="143" t="s">
        <v>1</v>
      </c>
      <c r="B196" s="133">
        <v>1</v>
      </c>
      <c r="C196" s="133">
        <v>10</v>
      </c>
      <c r="D196" s="133">
        <v>0</v>
      </c>
      <c r="E196" s="133">
        <v>0</v>
      </c>
      <c r="F196" s="133">
        <v>0</v>
      </c>
      <c r="G196" s="133">
        <v>0</v>
      </c>
      <c r="H196" s="133">
        <v>0</v>
      </c>
      <c r="I196" s="133">
        <v>0</v>
      </c>
    </row>
    <row r="197" spans="1:9">
      <c r="A197" s="142" t="s">
        <v>595</v>
      </c>
      <c r="B197" s="133">
        <v>1</v>
      </c>
      <c r="C197" s="133">
        <v>10</v>
      </c>
      <c r="D197" s="133">
        <v>0</v>
      </c>
      <c r="E197" s="133">
        <v>0</v>
      </c>
      <c r="F197" s="133">
        <v>0</v>
      </c>
      <c r="G197" s="133">
        <v>0</v>
      </c>
      <c r="H197" s="133">
        <v>0</v>
      </c>
      <c r="I197" s="133">
        <v>0</v>
      </c>
    </row>
    <row r="198" spans="1:9">
      <c r="A198" s="142" t="s">
        <v>106</v>
      </c>
      <c r="B198" s="133"/>
      <c r="C198" s="133"/>
      <c r="D198" s="133"/>
      <c r="E198" s="133"/>
      <c r="F198" s="133"/>
      <c r="G198" s="133"/>
      <c r="H198" s="133"/>
      <c r="I198" s="133"/>
    </row>
    <row r="199" spans="1:9">
      <c r="A199" s="143" t="s">
        <v>1</v>
      </c>
      <c r="B199" s="133">
        <v>3</v>
      </c>
      <c r="C199" s="133">
        <v>9.3333333333333339</v>
      </c>
      <c r="D199" s="133">
        <v>0</v>
      </c>
      <c r="E199" s="133">
        <v>0</v>
      </c>
      <c r="F199" s="133">
        <v>0</v>
      </c>
      <c r="G199" s="133">
        <v>0</v>
      </c>
      <c r="H199" s="133">
        <v>0</v>
      </c>
      <c r="I199" s="133">
        <v>0</v>
      </c>
    </row>
    <row r="200" spans="1:9">
      <c r="A200" s="143" t="s">
        <v>119</v>
      </c>
      <c r="B200" s="133">
        <v>1</v>
      </c>
      <c r="C200" s="133">
        <v>15</v>
      </c>
      <c r="D200" s="133">
        <v>0</v>
      </c>
      <c r="E200" s="133">
        <v>0</v>
      </c>
      <c r="F200" s="133">
        <v>0</v>
      </c>
      <c r="G200" s="133">
        <v>0</v>
      </c>
      <c r="H200" s="133">
        <v>0</v>
      </c>
      <c r="I200" s="133">
        <v>0</v>
      </c>
    </row>
    <row r="201" spans="1:9">
      <c r="A201" s="142" t="s">
        <v>596</v>
      </c>
      <c r="B201" s="133">
        <v>4</v>
      </c>
      <c r="C201" s="133">
        <v>10.75</v>
      </c>
      <c r="D201" s="133">
        <v>0</v>
      </c>
      <c r="E201" s="133">
        <v>0</v>
      </c>
      <c r="F201" s="133">
        <v>0</v>
      </c>
      <c r="G201" s="133">
        <v>0</v>
      </c>
      <c r="H201" s="133">
        <v>0</v>
      </c>
      <c r="I201" s="133">
        <v>0</v>
      </c>
    </row>
    <row r="202" spans="1:9">
      <c r="A202" s="142" t="s">
        <v>468</v>
      </c>
      <c r="B202" s="133"/>
      <c r="C202" s="133"/>
      <c r="D202" s="133"/>
      <c r="E202" s="133"/>
      <c r="F202" s="133"/>
      <c r="G202" s="133"/>
      <c r="H202" s="133"/>
      <c r="I202" s="133"/>
    </row>
    <row r="203" spans="1:9">
      <c r="A203" s="143" t="s">
        <v>1</v>
      </c>
      <c r="B203" s="133">
        <v>1</v>
      </c>
      <c r="C203" s="133">
        <v>12</v>
      </c>
      <c r="D203" s="133">
        <v>0</v>
      </c>
      <c r="E203" s="133">
        <v>0</v>
      </c>
      <c r="F203" s="133">
        <v>0</v>
      </c>
      <c r="G203" s="133">
        <v>0</v>
      </c>
      <c r="H203" s="133">
        <v>0</v>
      </c>
      <c r="I203" s="133">
        <v>0</v>
      </c>
    </row>
    <row r="204" spans="1:9">
      <c r="A204" s="142" t="s">
        <v>597</v>
      </c>
      <c r="B204" s="133">
        <v>1</v>
      </c>
      <c r="C204" s="133">
        <v>12</v>
      </c>
      <c r="D204" s="133">
        <v>0</v>
      </c>
      <c r="E204" s="133">
        <v>0</v>
      </c>
      <c r="F204" s="133">
        <v>0</v>
      </c>
      <c r="G204" s="133">
        <v>0</v>
      </c>
      <c r="H204" s="133">
        <v>0</v>
      </c>
      <c r="I204" s="133">
        <v>0</v>
      </c>
    </row>
    <row r="205" spans="1:9">
      <c r="A205" s="142" t="s">
        <v>469</v>
      </c>
      <c r="B205" s="133"/>
      <c r="C205" s="133"/>
      <c r="D205" s="133"/>
      <c r="E205" s="133"/>
      <c r="F205" s="133"/>
      <c r="G205" s="133"/>
      <c r="H205" s="133"/>
      <c r="I205" s="133"/>
    </row>
    <row r="206" spans="1:9">
      <c r="A206" s="143" t="s">
        <v>1</v>
      </c>
      <c r="B206" s="133">
        <v>2</v>
      </c>
      <c r="C206" s="133">
        <v>10</v>
      </c>
      <c r="D206" s="133">
        <v>0</v>
      </c>
      <c r="E206" s="133">
        <v>0</v>
      </c>
      <c r="F206" s="133">
        <v>0</v>
      </c>
      <c r="G206" s="133">
        <v>0</v>
      </c>
      <c r="H206" s="133">
        <v>0</v>
      </c>
      <c r="I206" s="133">
        <v>0</v>
      </c>
    </row>
    <row r="207" spans="1:9">
      <c r="A207" s="142" t="s">
        <v>598</v>
      </c>
      <c r="B207" s="133">
        <v>2</v>
      </c>
      <c r="C207" s="133">
        <v>10</v>
      </c>
      <c r="D207" s="133">
        <v>0</v>
      </c>
      <c r="E207" s="133">
        <v>0</v>
      </c>
      <c r="F207" s="133">
        <v>0</v>
      </c>
      <c r="G207" s="133">
        <v>0</v>
      </c>
      <c r="H207" s="133">
        <v>0</v>
      </c>
      <c r="I207" s="133">
        <v>0</v>
      </c>
    </row>
    <row r="208" spans="1:9">
      <c r="A208" s="142" t="s">
        <v>470</v>
      </c>
      <c r="B208" s="133"/>
      <c r="C208" s="133"/>
      <c r="D208" s="133"/>
      <c r="E208" s="133"/>
      <c r="F208" s="133"/>
      <c r="G208" s="133"/>
      <c r="H208" s="133"/>
      <c r="I208" s="133"/>
    </row>
    <row r="209" spans="1:9">
      <c r="A209" s="143" t="s">
        <v>1</v>
      </c>
      <c r="B209" s="133">
        <v>1</v>
      </c>
      <c r="C209" s="133">
        <v>8</v>
      </c>
      <c r="D209" s="133">
        <v>0</v>
      </c>
      <c r="E209" s="133">
        <v>0</v>
      </c>
      <c r="F209" s="133">
        <v>0</v>
      </c>
      <c r="G209" s="133">
        <v>0</v>
      </c>
      <c r="H209" s="133">
        <v>0</v>
      </c>
      <c r="I209" s="133">
        <v>0</v>
      </c>
    </row>
    <row r="210" spans="1:9">
      <c r="A210" s="142" t="s">
        <v>599</v>
      </c>
      <c r="B210" s="133">
        <v>1</v>
      </c>
      <c r="C210" s="133">
        <v>8</v>
      </c>
      <c r="D210" s="133">
        <v>0</v>
      </c>
      <c r="E210" s="133">
        <v>0</v>
      </c>
      <c r="F210" s="133">
        <v>0</v>
      </c>
      <c r="G210" s="133">
        <v>0</v>
      </c>
      <c r="H210" s="133">
        <v>0</v>
      </c>
      <c r="I210" s="133">
        <v>0</v>
      </c>
    </row>
    <row r="211" spans="1:9">
      <c r="A211" s="142" t="s">
        <v>471</v>
      </c>
      <c r="B211" s="133"/>
      <c r="C211" s="133"/>
      <c r="D211" s="133"/>
      <c r="E211" s="133"/>
      <c r="F211" s="133"/>
      <c r="G211" s="133"/>
      <c r="H211" s="133"/>
      <c r="I211" s="133"/>
    </row>
    <row r="212" spans="1:9">
      <c r="A212" s="143" t="s">
        <v>1</v>
      </c>
      <c r="B212" s="133">
        <v>1</v>
      </c>
      <c r="C212" s="133">
        <v>8</v>
      </c>
      <c r="D212" s="133">
        <v>0</v>
      </c>
      <c r="E212" s="133">
        <v>0</v>
      </c>
      <c r="F212" s="133">
        <v>0</v>
      </c>
      <c r="G212" s="133">
        <v>0</v>
      </c>
      <c r="H212" s="133">
        <v>0</v>
      </c>
      <c r="I212" s="133">
        <v>0</v>
      </c>
    </row>
    <row r="213" spans="1:9">
      <c r="A213" s="142" t="s">
        <v>600</v>
      </c>
      <c r="B213" s="133">
        <v>1</v>
      </c>
      <c r="C213" s="133">
        <v>8</v>
      </c>
      <c r="D213" s="133">
        <v>0</v>
      </c>
      <c r="E213" s="133">
        <v>0</v>
      </c>
      <c r="F213" s="133">
        <v>0</v>
      </c>
      <c r="G213" s="133">
        <v>0</v>
      </c>
      <c r="H213" s="133">
        <v>0</v>
      </c>
      <c r="I213" s="133">
        <v>0</v>
      </c>
    </row>
    <row r="214" spans="1:9">
      <c r="A214" s="142" t="s">
        <v>473</v>
      </c>
      <c r="B214" s="133"/>
      <c r="C214" s="133"/>
      <c r="D214" s="133"/>
      <c r="E214" s="133"/>
      <c r="F214" s="133"/>
      <c r="G214" s="133"/>
      <c r="H214" s="133"/>
      <c r="I214" s="133"/>
    </row>
    <row r="215" spans="1:9">
      <c r="A215" s="143" t="s">
        <v>1</v>
      </c>
      <c r="B215" s="133">
        <v>1</v>
      </c>
      <c r="C215" s="133">
        <v>12</v>
      </c>
      <c r="D215" s="133">
        <v>0</v>
      </c>
      <c r="E215" s="133">
        <v>0</v>
      </c>
      <c r="F215" s="133">
        <v>0</v>
      </c>
      <c r="G215" s="133">
        <v>0</v>
      </c>
      <c r="H215" s="133">
        <v>0</v>
      </c>
      <c r="I215" s="133">
        <v>0</v>
      </c>
    </row>
    <row r="216" spans="1:9">
      <c r="A216" s="142" t="s">
        <v>601</v>
      </c>
      <c r="B216" s="133">
        <v>1</v>
      </c>
      <c r="C216" s="133">
        <v>12</v>
      </c>
      <c r="D216" s="133">
        <v>0</v>
      </c>
      <c r="E216" s="133">
        <v>0</v>
      </c>
      <c r="F216" s="133">
        <v>0</v>
      </c>
      <c r="G216" s="133">
        <v>0</v>
      </c>
      <c r="H216" s="133">
        <v>0</v>
      </c>
      <c r="I216" s="133">
        <v>0</v>
      </c>
    </row>
    <row r="217" spans="1:9">
      <c r="A217" s="142" t="s">
        <v>479</v>
      </c>
      <c r="B217" s="133"/>
      <c r="C217" s="133"/>
      <c r="D217" s="133"/>
      <c r="E217" s="133"/>
      <c r="F217" s="133"/>
      <c r="G217" s="133"/>
      <c r="H217" s="133"/>
      <c r="I217" s="133"/>
    </row>
    <row r="218" spans="1:9">
      <c r="A218" s="143" t="s">
        <v>1</v>
      </c>
      <c r="B218" s="133">
        <v>14</v>
      </c>
      <c r="C218" s="133">
        <v>10</v>
      </c>
      <c r="D218" s="133">
        <v>0</v>
      </c>
      <c r="E218" s="133">
        <v>0</v>
      </c>
      <c r="F218" s="133">
        <v>0</v>
      </c>
      <c r="G218" s="133">
        <v>0</v>
      </c>
      <c r="H218" s="133">
        <v>0</v>
      </c>
      <c r="I218" s="133">
        <v>0</v>
      </c>
    </row>
    <row r="219" spans="1:9">
      <c r="A219" s="142" t="s">
        <v>602</v>
      </c>
      <c r="B219" s="133">
        <v>14</v>
      </c>
      <c r="C219" s="133">
        <v>10</v>
      </c>
      <c r="D219" s="133">
        <v>0</v>
      </c>
      <c r="E219" s="133">
        <v>0</v>
      </c>
      <c r="F219" s="133">
        <v>0</v>
      </c>
      <c r="G219" s="133">
        <v>0</v>
      </c>
      <c r="H219" s="133">
        <v>0</v>
      </c>
      <c r="I219" s="133">
        <v>0</v>
      </c>
    </row>
    <row r="220" spans="1:9">
      <c r="A220" s="142" t="s">
        <v>482</v>
      </c>
      <c r="B220" s="133"/>
      <c r="C220" s="133"/>
      <c r="D220" s="133"/>
      <c r="E220" s="133"/>
      <c r="F220" s="133"/>
      <c r="G220" s="133"/>
      <c r="H220" s="133"/>
      <c r="I220" s="133"/>
    </row>
    <row r="221" spans="1:9">
      <c r="A221" s="143" t="s">
        <v>1</v>
      </c>
      <c r="B221" s="133">
        <v>1</v>
      </c>
      <c r="C221" s="133">
        <v>8</v>
      </c>
      <c r="D221" s="133">
        <v>0</v>
      </c>
      <c r="E221" s="133">
        <v>0</v>
      </c>
      <c r="F221" s="133">
        <v>0</v>
      </c>
      <c r="G221" s="133">
        <v>0</v>
      </c>
      <c r="H221" s="133">
        <v>0</v>
      </c>
      <c r="I221" s="133">
        <v>0</v>
      </c>
    </row>
    <row r="222" spans="1:9">
      <c r="A222" s="142" t="s">
        <v>603</v>
      </c>
      <c r="B222" s="133">
        <v>1</v>
      </c>
      <c r="C222" s="133">
        <v>8</v>
      </c>
      <c r="D222" s="133">
        <v>0</v>
      </c>
      <c r="E222" s="133">
        <v>0</v>
      </c>
      <c r="F222" s="133">
        <v>0</v>
      </c>
      <c r="G222" s="133">
        <v>0</v>
      </c>
      <c r="H222" s="133">
        <v>0</v>
      </c>
      <c r="I222" s="133">
        <v>0</v>
      </c>
    </row>
    <row r="223" spans="1:9">
      <c r="A223" s="152" t="s">
        <v>521</v>
      </c>
      <c r="B223" s="133">
        <v>68</v>
      </c>
      <c r="C223" s="133">
        <v>9.6029411764705888</v>
      </c>
      <c r="D223" s="133">
        <v>0</v>
      </c>
      <c r="E223" s="133">
        <v>600</v>
      </c>
      <c r="F223" s="133">
        <v>0</v>
      </c>
      <c r="G223" s="133">
        <v>0</v>
      </c>
      <c r="H223" s="133">
        <v>0</v>
      </c>
      <c r="I223" s="133">
        <v>600</v>
      </c>
    </row>
    <row r="224" spans="1:9">
      <c r="A224" s="146" t="s">
        <v>37</v>
      </c>
      <c r="B224" s="133"/>
      <c r="C224" s="133"/>
      <c r="D224" s="133"/>
      <c r="E224" s="133"/>
      <c r="F224" s="133"/>
      <c r="G224" s="133"/>
      <c r="H224" s="133"/>
      <c r="I224" s="133"/>
    </row>
    <row r="225" spans="1:9">
      <c r="A225" s="142" t="s">
        <v>46</v>
      </c>
      <c r="B225" s="133"/>
      <c r="C225" s="133"/>
      <c r="D225" s="133"/>
      <c r="E225" s="133"/>
      <c r="F225" s="133"/>
      <c r="G225" s="133"/>
      <c r="H225" s="133"/>
      <c r="I225" s="133"/>
    </row>
    <row r="226" spans="1:9">
      <c r="A226" s="143" t="s">
        <v>1</v>
      </c>
      <c r="B226" s="133">
        <v>25</v>
      </c>
      <c r="C226" s="133">
        <v>8.32</v>
      </c>
      <c r="D226" s="133">
        <v>0</v>
      </c>
      <c r="E226" s="133">
        <v>0</v>
      </c>
      <c r="F226" s="133">
        <v>0</v>
      </c>
      <c r="G226" s="133">
        <v>0</v>
      </c>
      <c r="H226" s="133">
        <v>0</v>
      </c>
      <c r="I226" s="133">
        <v>0</v>
      </c>
    </row>
    <row r="227" spans="1:9">
      <c r="A227" s="143" t="s">
        <v>15</v>
      </c>
      <c r="B227" s="133">
        <v>32</v>
      </c>
      <c r="C227" s="133">
        <v>2.84375</v>
      </c>
      <c r="D227" s="133">
        <v>0</v>
      </c>
      <c r="E227" s="133">
        <v>6422.8203999999987</v>
      </c>
      <c r="F227" s="133">
        <v>32305.418200000004</v>
      </c>
      <c r="G227" s="133">
        <v>0</v>
      </c>
      <c r="H227" s="133">
        <v>522.96</v>
      </c>
      <c r="I227" s="133">
        <v>39251.198599999989</v>
      </c>
    </row>
    <row r="228" spans="1:9">
      <c r="A228" s="142" t="s">
        <v>522</v>
      </c>
      <c r="B228" s="133">
        <v>57</v>
      </c>
      <c r="C228" s="133">
        <v>5.2456140350877192</v>
      </c>
      <c r="D228" s="133">
        <v>0</v>
      </c>
      <c r="E228" s="133">
        <v>6422.8203999999987</v>
      </c>
      <c r="F228" s="133">
        <v>32305.418200000004</v>
      </c>
      <c r="G228" s="133">
        <v>0</v>
      </c>
      <c r="H228" s="133">
        <v>522.96</v>
      </c>
      <c r="I228" s="133">
        <v>39251.198599999989</v>
      </c>
    </row>
    <row r="229" spans="1:9">
      <c r="A229" s="142" t="s">
        <v>415</v>
      </c>
      <c r="B229" s="133"/>
      <c r="C229" s="133"/>
      <c r="D229" s="133"/>
      <c r="E229" s="133"/>
      <c r="F229" s="133"/>
      <c r="G229" s="133"/>
      <c r="H229" s="133"/>
      <c r="I229" s="133"/>
    </row>
    <row r="230" spans="1:9">
      <c r="A230" s="143" t="s">
        <v>15</v>
      </c>
      <c r="B230" s="133">
        <v>2</v>
      </c>
      <c r="C230" s="133">
        <v>3</v>
      </c>
      <c r="D230" s="133">
        <v>0</v>
      </c>
      <c r="E230" s="133">
        <v>0</v>
      </c>
      <c r="F230" s="133">
        <v>430.26</v>
      </c>
      <c r="G230" s="133">
        <v>0</v>
      </c>
      <c r="H230" s="133">
        <v>0</v>
      </c>
      <c r="I230" s="133">
        <v>430.26</v>
      </c>
    </row>
    <row r="231" spans="1:9">
      <c r="A231" s="143" t="s">
        <v>119</v>
      </c>
      <c r="B231" s="133">
        <v>1</v>
      </c>
      <c r="C231" s="133">
        <v>20</v>
      </c>
      <c r="D231" s="133">
        <v>0</v>
      </c>
      <c r="E231" s="133">
        <v>0</v>
      </c>
      <c r="F231" s="133">
        <v>0</v>
      </c>
      <c r="G231" s="133">
        <v>0</v>
      </c>
      <c r="H231" s="133">
        <v>0</v>
      </c>
      <c r="I231" s="133">
        <v>0</v>
      </c>
    </row>
    <row r="232" spans="1:9">
      <c r="A232" s="142" t="s">
        <v>523</v>
      </c>
      <c r="B232" s="133">
        <v>3</v>
      </c>
      <c r="C232" s="133">
        <v>8.6666666666666661</v>
      </c>
      <c r="D232" s="133">
        <v>0</v>
      </c>
      <c r="E232" s="133">
        <v>0</v>
      </c>
      <c r="F232" s="133">
        <v>430.26</v>
      </c>
      <c r="G232" s="133">
        <v>0</v>
      </c>
      <c r="H232" s="133">
        <v>0</v>
      </c>
      <c r="I232" s="133">
        <v>430.26</v>
      </c>
    </row>
    <row r="233" spans="1:9" s="140" customFormat="1">
      <c r="A233" s="142" t="s">
        <v>423</v>
      </c>
      <c r="B233" s="133"/>
      <c r="C233" s="133"/>
      <c r="D233" s="133"/>
      <c r="E233" s="133"/>
      <c r="F233" s="133"/>
      <c r="G233" s="133"/>
      <c r="H233" s="133"/>
      <c r="I233" s="133"/>
    </row>
    <row r="234" spans="1:9" s="140" customFormat="1">
      <c r="A234" s="143" t="s">
        <v>1</v>
      </c>
      <c r="B234" s="151">
        <v>1</v>
      </c>
      <c r="C234" s="151">
        <v>8</v>
      </c>
      <c r="D234" s="151">
        <v>0</v>
      </c>
      <c r="E234" s="151">
        <v>0</v>
      </c>
      <c r="F234" s="151">
        <v>0</v>
      </c>
      <c r="G234" s="151">
        <v>0</v>
      </c>
      <c r="H234" s="151">
        <v>0</v>
      </c>
      <c r="I234" s="151">
        <v>0</v>
      </c>
    </row>
    <row r="235" spans="1:9" s="140" customFormat="1">
      <c r="A235" s="143" t="s">
        <v>15</v>
      </c>
      <c r="B235" s="151">
        <v>2</v>
      </c>
      <c r="C235" s="151">
        <v>3</v>
      </c>
      <c r="D235" s="151">
        <v>0</v>
      </c>
      <c r="E235" s="151">
        <v>0</v>
      </c>
      <c r="F235" s="151">
        <v>328.83099999999996</v>
      </c>
      <c r="G235" s="151">
        <v>0</v>
      </c>
      <c r="H235" s="151">
        <v>0</v>
      </c>
      <c r="I235" s="151">
        <v>328.83099999999996</v>
      </c>
    </row>
    <row r="236" spans="1:9" s="140" customFormat="1">
      <c r="A236" s="142" t="s">
        <v>524</v>
      </c>
      <c r="B236" s="151">
        <v>3</v>
      </c>
      <c r="C236" s="151">
        <v>4.666666666666667</v>
      </c>
      <c r="D236" s="151">
        <v>0</v>
      </c>
      <c r="E236" s="151">
        <v>0</v>
      </c>
      <c r="F236" s="151">
        <v>328.83099999999996</v>
      </c>
      <c r="G236" s="151">
        <v>0</v>
      </c>
      <c r="H236" s="151">
        <v>0</v>
      </c>
      <c r="I236" s="151">
        <v>328.83099999999996</v>
      </c>
    </row>
    <row r="237" spans="1:9">
      <c r="A237" s="142" t="s">
        <v>438</v>
      </c>
      <c r="B237" s="133"/>
      <c r="C237" s="133"/>
      <c r="D237" s="133"/>
      <c r="E237" s="133"/>
      <c r="F237" s="133"/>
      <c r="G237" s="133"/>
      <c r="H237" s="133"/>
      <c r="I237" s="133"/>
    </row>
    <row r="238" spans="1:9">
      <c r="A238" s="143" t="s">
        <v>1</v>
      </c>
      <c r="B238" s="133">
        <v>2</v>
      </c>
      <c r="C238" s="133">
        <v>8</v>
      </c>
      <c r="D238" s="133">
        <v>0</v>
      </c>
      <c r="E238" s="133">
        <v>0</v>
      </c>
      <c r="F238" s="133">
        <v>0</v>
      </c>
      <c r="G238" s="133">
        <v>0</v>
      </c>
      <c r="H238" s="133">
        <v>0</v>
      </c>
      <c r="I238" s="133">
        <v>0</v>
      </c>
    </row>
    <row r="239" spans="1:9">
      <c r="A239" s="143" t="s">
        <v>15</v>
      </c>
      <c r="B239" s="133">
        <v>1</v>
      </c>
      <c r="C239" s="133">
        <v>1</v>
      </c>
      <c r="D239" s="133">
        <v>30</v>
      </c>
      <c r="E239" s="133">
        <v>0</v>
      </c>
      <c r="F239" s="133">
        <v>0</v>
      </c>
      <c r="G239" s="133">
        <v>0</v>
      </c>
      <c r="H239" s="133">
        <v>0</v>
      </c>
      <c r="I239" s="133">
        <v>30</v>
      </c>
    </row>
    <row r="240" spans="1:9">
      <c r="A240" s="142" t="s">
        <v>525</v>
      </c>
      <c r="B240" s="133">
        <v>3</v>
      </c>
      <c r="C240" s="133">
        <v>5.666666666666667</v>
      </c>
      <c r="D240" s="133">
        <v>30</v>
      </c>
      <c r="E240" s="133">
        <v>0</v>
      </c>
      <c r="F240" s="133">
        <v>0</v>
      </c>
      <c r="G240" s="133">
        <v>0</v>
      </c>
      <c r="H240" s="133">
        <v>0</v>
      </c>
      <c r="I240" s="133">
        <v>30</v>
      </c>
    </row>
    <row r="241" spans="1:9">
      <c r="A241" s="142" t="s">
        <v>69</v>
      </c>
      <c r="B241" s="133"/>
      <c r="C241" s="133"/>
      <c r="D241" s="133"/>
      <c r="E241" s="133"/>
      <c r="F241" s="133"/>
      <c r="G241" s="133"/>
      <c r="H241" s="133"/>
      <c r="I241" s="133"/>
    </row>
    <row r="242" spans="1:9">
      <c r="A242" s="143" t="s">
        <v>1</v>
      </c>
      <c r="B242" s="133">
        <v>9</v>
      </c>
      <c r="C242" s="133">
        <v>8.88888888888889</v>
      </c>
      <c r="D242" s="133">
        <v>0</v>
      </c>
      <c r="E242" s="133">
        <v>0</v>
      </c>
      <c r="F242" s="133">
        <v>0</v>
      </c>
      <c r="G242" s="133">
        <v>0</v>
      </c>
      <c r="H242" s="133">
        <v>0</v>
      </c>
      <c r="I242" s="133">
        <v>0</v>
      </c>
    </row>
    <row r="243" spans="1:9">
      <c r="A243" s="142" t="s">
        <v>604</v>
      </c>
      <c r="B243" s="133">
        <v>9</v>
      </c>
      <c r="C243" s="133">
        <v>8.88888888888889</v>
      </c>
      <c r="D243" s="133">
        <v>0</v>
      </c>
      <c r="E243" s="133">
        <v>0</v>
      </c>
      <c r="F243" s="133">
        <v>0</v>
      </c>
      <c r="G243" s="133">
        <v>0</v>
      </c>
      <c r="H243" s="133">
        <v>0</v>
      </c>
      <c r="I243" s="133">
        <v>0</v>
      </c>
    </row>
    <row r="244" spans="1:9">
      <c r="A244" s="142" t="s">
        <v>356</v>
      </c>
      <c r="B244" s="133"/>
      <c r="C244" s="133"/>
      <c r="D244" s="133"/>
      <c r="E244" s="133"/>
      <c r="F244" s="133"/>
      <c r="G244" s="133"/>
      <c r="H244" s="133"/>
      <c r="I244" s="133"/>
    </row>
    <row r="245" spans="1:9">
      <c r="A245" s="143" t="s">
        <v>1</v>
      </c>
      <c r="B245" s="133">
        <v>9</v>
      </c>
      <c r="C245" s="133">
        <v>8.2222222222222214</v>
      </c>
      <c r="D245" s="133">
        <v>0</v>
      </c>
      <c r="E245" s="133">
        <v>0</v>
      </c>
      <c r="F245" s="133">
        <v>0</v>
      </c>
      <c r="G245" s="133">
        <v>0</v>
      </c>
      <c r="H245" s="133">
        <v>0</v>
      </c>
      <c r="I245" s="133">
        <v>0</v>
      </c>
    </row>
    <row r="246" spans="1:9">
      <c r="A246" s="143" t="s">
        <v>15</v>
      </c>
      <c r="B246" s="133">
        <v>6</v>
      </c>
      <c r="C246" s="133">
        <v>1.6666666666666667</v>
      </c>
      <c r="D246" s="133">
        <v>440.68399999999997</v>
      </c>
      <c r="E246" s="133">
        <v>2639.058</v>
      </c>
      <c r="F246" s="133">
        <v>0</v>
      </c>
      <c r="G246" s="133">
        <v>0</v>
      </c>
      <c r="H246" s="133">
        <v>0</v>
      </c>
      <c r="I246" s="133">
        <v>3079.7419999999997</v>
      </c>
    </row>
    <row r="247" spans="1:9">
      <c r="A247" s="143" t="s">
        <v>119</v>
      </c>
      <c r="B247" s="133">
        <v>1</v>
      </c>
      <c r="C247" s="133">
        <v>15</v>
      </c>
      <c r="D247" s="133">
        <v>0</v>
      </c>
      <c r="E247" s="133">
        <v>0</v>
      </c>
      <c r="F247" s="133">
        <v>0</v>
      </c>
      <c r="G247" s="133">
        <v>0</v>
      </c>
      <c r="H247" s="133">
        <v>0</v>
      </c>
      <c r="I247" s="133">
        <v>0</v>
      </c>
    </row>
    <row r="248" spans="1:9">
      <c r="A248" s="142" t="s">
        <v>526</v>
      </c>
      <c r="B248" s="133">
        <v>16</v>
      </c>
      <c r="C248" s="133">
        <v>6.1875</v>
      </c>
      <c r="D248" s="133">
        <v>440.68399999999997</v>
      </c>
      <c r="E248" s="133">
        <v>2639.058</v>
      </c>
      <c r="F248" s="133">
        <v>0</v>
      </c>
      <c r="G248" s="133">
        <v>0</v>
      </c>
      <c r="H248" s="133">
        <v>0</v>
      </c>
      <c r="I248" s="133">
        <v>3079.7419999999997</v>
      </c>
    </row>
    <row r="249" spans="1:9">
      <c r="A249" s="142" t="s">
        <v>48</v>
      </c>
      <c r="B249" s="133"/>
      <c r="C249" s="133"/>
      <c r="D249" s="133"/>
      <c r="E249" s="133"/>
      <c r="F249" s="133"/>
      <c r="G249" s="133"/>
      <c r="H249" s="133"/>
      <c r="I249" s="133"/>
    </row>
    <row r="250" spans="1:9">
      <c r="A250" s="143" t="s">
        <v>15</v>
      </c>
      <c r="B250" s="133">
        <v>2</v>
      </c>
      <c r="C250" s="133">
        <v>3</v>
      </c>
      <c r="D250" s="133">
        <v>0</v>
      </c>
      <c r="E250" s="133">
        <v>0</v>
      </c>
      <c r="F250" s="133">
        <v>878.3016</v>
      </c>
      <c r="G250" s="133">
        <v>0</v>
      </c>
      <c r="H250" s="133">
        <v>0</v>
      </c>
      <c r="I250" s="133">
        <v>878.3016</v>
      </c>
    </row>
    <row r="251" spans="1:9">
      <c r="A251" s="142" t="s">
        <v>527</v>
      </c>
      <c r="B251" s="133">
        <v>2</v>
      </c>
      <c r="C251" s="133">
        <v>3</v>
      </c>
      <c r="D251" s="133">
        <v>0</v>
      </c>
      <c r="E251" s="133">
        <v>0</v>
      </c>
      <c r="F251" s="133">
        <v>878.3016</v>
      </c>
      <c r="G251" s="133">
        <v>0</v>
      </c>
      <c r="H251" s="133">
        <v>0</v>
      </c>
      <c r="I251" s="133">
        <v>878.3016</v>
      </c>
    </row>
    <row r="252" spans="1:9">
      <c r="A252" s="142" t="s">
        <v>462</v>
      </c>
      <c r="B252" s="133"/>
      <c r="C252" s="133"/>
      <c r="D252" s="133"/>
      <c r="E252" s="133"/>
      <c r="F252" s="133"/>
      <c r="G252" s="133"/>
      <c r="H252" s="133"/>
      <c r="I252" s="133"/>
    </row>
    <row r="253" spans="1:9">
      <c r="A253" s="143" t="s">
        <v>15</v>
      </c>
      <c r="B253" s="133">
        <v>1</v>
      </c>
      <c r="C253" s="133">
        <v>3</v>
      </c>
      <c r="D253" s="133">
        <v>0</v>
      </c>
      <c r="E253" s="133">
        <v>0</v>
      </c>
      <c r="F253" s="133">
        <v>260</v>
      </c>
      <c r="G253" s="133">
        <v>0</v>
      </c>
      <c r="H253" s="133">
        <v>0</v>
      </c>
      <c r="I253" s="133">
        <v>260</v>
      </c>
    </row>
    <row r="254" spans="1:9">
      <c r="A254" s="142" t="s">
        <v>528</v>
      </c>
      <c r="B254" s="133">
        <v>1</v>
      </c>
      <c r="C254" s="133">
        <v>3</v>
      </c>
      <c r="D254" s="133">
        <v>0</v>
      </c>
      <c r="E254" s="133">
        <v>0</v>
      </c>
      <c r="F254" s="133">
        <v>260</v>
      </c>
      <c r="G254" s="133">
        <v>0</v>
      </c>
      <c r="H254" s="133">
        <v>0</v>
      </c>
      <c r="I254" s="133">
        <v>260</v>
      </c>
    </row>
    <row r="255" spans="1:9">
      <c r="A255" s="142" t="s">
        <v>466</v>
      </c>
      <c r="B255" s="133"/>
      <c r="C255" s="133"/>
      <c r="D255" s="133"/>
      <c r="E255" s="133"/>
      <c r="F255" s="133"/>
      <c r="G255" s="133"/>
      <c r="H255" s="133"/>
      <c r="I255" s="133"/>
    </row>
    <row r="256" spans="1:9">
      <c r="A256" s="143" t="s">
        <v>1</v>
      </c>
      <c r="B256" s="133">
        <v>1</v>
      </c>
      <c r="C256" s="133">
        <v>10</v>
      </c>
      <c r="D256" s="133">
        <v>0</v>
      </c>
      <c r="E256" s="133">
        <v>0</v>
      </c>
      <c r="F256" s="133">
        <v>0</v>
      </c>
      <c r="G256" s="133">
        <v>0</v>
      </c>
      <c r="H256" s="133">
        <v>0</v>
      </c>
      <c r="I256" s="133">
        <v>0</v>
      </c>
    </row>
    <row r="257" spans="1:9">
      <c r="A257" s="142" t="s">
        <v>605</v>
      </c>
      <c r="B257" s="133">
        <v>1</v>
      </c>
      <c r="C257" s="133">
        <v>10</v>
      </c>
      <c r="D257" s="133">
        <v>0</v>
      </c>
      <c r="E257" s="133">
        <v>0</v>
      </c>
      <c r="F257" s="133">
        <v>0</v>
      </c>
      <c r="G257" s="133">
        <v>0</v>
      </c>
      <c r="H257" s="133">
        <v>0</v>
      </c>
      <c r="I257" s="133">
        <v>0</v>
      </c>
    </row>
    <row r="258" spans="1:9">
      <c r="A258" s="142" t="s">
        <v>45</v>
      </c>
      <c r="B258" s="133"/>
      <c r="C258" s="133"/>
      <c r="D258" s="133"/>
      <c r="E258" s="133"/>
      <c r="F258" s="133"/>
      <c r="G258" s="133"/>
      <c r="H258" s="133"/>
      <c r="I258" s="133"/>
    </row>
    <row r="259" spans="1:9">
      <c r="A259" s="143" t="s">
        <v>15</v>
      </c>
      <c r="B259" s="133">
        <v>4</v>
      </c>
      <c r="C259" s="133">
        <v>2.5</v>
      </c>
      <c r="D259" s="133">
        <v>0</v>
      </c>
      <c r="E259" s="133">
        <v>336.10499999999996</v>
      </c>
      <c r="F259" s="133">
        <v>1059.8510999999999</v>
      </c>
      <c r="G259" s="133">
        <v>0</v>
      </c>
      <c r="H259" s="133">
        <v>0</v>
      </c>
      <c r="I259" s="133">
        <v>1395.9560999999999</v>
      </c>
    </row>
    <row r="260" spans="1:9">
      <c r="A260" s="143" t="s">
        <v>119</v>
      </c>
      <c r="B260" s="133">
        <v>1</v>
      </c>
      <c r="C260" s="133">
        <v>10</v>
      </c>
      <c r="D260" s="133">
        <v>0</v>
      </c>
      <c r="E260" s="133">
        <v>0</v>
      </c>
      <c r="F260" s="133">
        <v>0</v>
      </c>
      <c r="G260" s="133">
        <v>0</v>
      </c>
      <c r="H260" s="133">
        <v>0</v>
      </c>
      <c r="I260" s="133">
        <v>0</v>
      </c>
    </row>
    <row r="261" spans="1:9">
      <c r="A261" s="142" t="s">
        <v>529</v>
      </c>
      <c r="B261" s="133">
        <v>5</v>
      </c>
      <c r="C261" s="133">
        <v>4</v>
      </c>
      <c r="D261" s="133">
        <v>0</v>
      </c>
      <c r="E261" s="133">
        <v>336.10499999999996</v>
      </c>
      <c r="F261" s="133">
        <v>1059.8510999999999</v>
      </c>
      <c r="G261" s="133">
        <v>0</v>
      </c>
      <c r="H261" s="133">
        <v>0</v>
      </c>
      <c r="I261" s="133">
        <v>1395.9560999999999</v>
      </c>
    </row>
    <row r="262" spans="1:9">
      <c r="A262" s="142" t="s">
        <v>49</v>
      </c>
      <c r="B262" s="133"/>
      <c r="C262" s="133"/>
      <c r="D262" s="133"/>
      <c r="E262" s="133"/>
      <c r="F262" s="133"/>
      <c r="G262" s="133"/>
      <c r="H262" s="133"/>
      <c r="I262" s="133"/>
    </row>
    <row r="263" spans="1:9">
      <c r="A263" s="143" t="s">
        <v>1</v>
      </c>
      <c r="B263" s="133">
        <v>28</v>
      </c>
      <c r="C263" s="133">
        <v>45.892857142857146</v>
      </c>
      <c r="D263" s="133">
        <v>0</v>
      </c>
      <c r="E263" s="133">
        <v>0</v>
      </c>
      <c r="F263" s="133">
        <v>0</v>
      </c>
      <c r="G263" s="133">
        <v>0</v>
      </c>
      <c r="H263" s="133">
        <v>0</v>
      </c>
      <c r="I263" s="133">
        <v>0</v>
      </c>
    </row>
    <row r="264" spans="1:9">
      <c r="A264" s="143" t="s">
        <v>119</v>
      </c>
      <c r="B264" s="133">
        <v>13</v>
      </c>
      <c r="C264" s="133">
        <v>51.92307692307692</v>
      </c>
      <c r="D264" s="133">
        <v>0</v>
      </c>
      <c r="E264" s="133">
        <v>0</v>
      </c>
      <c r="F264" s="133">
        <v>0</v>
      </c>
      <c r="G264" s="133">
        <v>0</v>
      </c>
      <c r="H264" s="133">
        <v>0</v>
      </c>
      <c r="I264" s="133">
        <v>0</v>
      </c>
    </row>
    <row r="265" spans="1:9">
      <c r="A265" s="142" t="s">
        <v>496</v>
      </c>
      <c r="B265" s="133">
        <v>41</v>
      </c>
      <c r="C265" s="133">
        <v>47.804878048780488</v>
      </c>
      <c r="D265" s="133">
        <v>0</v>
      </c>
      <c r="E265" s="133">
        <v>0</v>
      </c>
      <c r="F265" s="133">
        <v>0</v>
      </c>
      <c r="G265" s="133">
        <v>0</v>
      </c>
      <c r="H265" s="133">
        <v>0</v>
      </c>
      <c r="I265" s="133">
        <v>0</v>
      </c>
    </row>
    <row r="266" spans="1:9">
      <c r="A266" s="142" t="s">
        <v>485</v>
      </c>
      <c r="B266" s="133"/>
      <c r="C266" s="133"/>
      <c r="D266" s="133"/>
      <c r="E266" s="133"/>
      <c r="F266" s="133"/>
      <c r="G266" s="133"/>
      <c r="H266" s="133"/>
      <c r="I266" s="133"/>
    </row>
    <row r="267" spans="1:9">
      <c r="A267" s="143" t="s">
        <v>1</v>
      </c>
      <c r="B267" s="133">
        <v>1</v>
      </c>
      <c r="C267" s="133">
        <v>12</v>
      </c>
      <c r="D267" s="133">
        <v>0</v>
      </c>
      <c r="E267" s="133">
        <v>0</v>
      </c>
      <c r="F267" s="133">
        <v>0</v>
      </c>
      <c r="G267" s="133">
        <v>0</v>
      </c>
      <c r="H267" s="133">
        <v>0</v>
      </c>
      <c r="I267" s="133">
        <v>0</v>
      </c>
    </row>
    <row r="268" spans="1:9">
      <c r="A268" s="143" t="s">
        <v>15</v>
      </c>
      <c r="B268" s="133">
        <v>1</v>
      </c>
      <c r="C268" s="133">
        <v>2</v>
      </c>
      <c r="D268" s="133">
        <v>0</v>
      </c>
      <c r="E268" s="133">
        <v>100</v>
      </c>
      <c r="F268" s="133">
        <v>0</v>
      </c>
      <c r="G268" s="133">
        <v>0</v>
      </c>
      <c r="H268" s="133">
        <v>0</v>
      </c>
      <c r="I268" s="133">
        <v>100</v>
      </c>
    </row>
    <row r="269" spans="1:9">
      <c r="A269" s="142" t="s">
        <v>530</v>
      </c>
      <c r="B269" s="133">
        <v>2</v>
      </c>
      <c r="C269" s="133">
        <v>7</v>
      </c>
      <c r="D269" s="133">
        <v>0</v>
      </c>
      <c r="E269" s="133">
        <v>100</v>
      </c>
      <c r="F269" s="133">
        <v>0</v>
      </c>
      <c r="G269" s="133">
        <v>0</v>
      </c>
      <c r="H269" s="133">
        <v>0</v>
      </c>
      <c r="I269" s="133">
        <v>100</v>
      </c>
    </row>
    <row r="270" spans="1:9">
      <c r="A270" s="131" t="s">
        <v>531</v>
      </c>
      <c r="B270" s="133">
        <v>143</v>
      </c>
      <c r="C270" s="133">
        <v>17.818181818181817</v>
      </c>
      <c r="D270" s="133">
        <v>470.68399999999997</v>
      </c>
      <c r="E270" s="133">
        <v>9497.9834</v>
      </c>
      <c r="F270" s="133">
        <v>35262.661900000006</v>
      </c>
      <c r="G270" s="133">
        <v>0</v>
      </c>
      <c r="H270" s="133">
        <v>522.96</v>
      </c>
      <c r="I270" s="133">
        <v>45754.289299999989</v>
      </c>
    </row>
    <row r="271" spans="1:9">
      <c r="A271" s="146" t="s">
        <v>214</v>
      </c>
      <c r="B271" s="133"/>
      <c r="C271" s="133"/>
      <c r="D271" s="133"/>
      <c r="E271" s="133"/>
      <c r="F271" s="133"/>
      <c r="G271" s="133"/>
      <c r="H271" s="133"/>
      <c r="I271" s="133"/>
    </row>
    <row r="272" spans="1:9">
      <c r="A272" s="132" t="s">
        <v>215</v>
      </c>
      <c r="B272" s="133"/>
      <c r="C272" s="133"/>
      <c r="D272" s="133"/>
      <c r="E272" s="133"/>
      <c r="F272" s="133"/>
      <c r="G272" s="133"/>
      <c r="H272" s="133"/>
      <c r="I272" s="133"/>
    </row>
    <row r="273" spans="1:9">
      <c r="A273" s="141" t="s">
        <v>1</v>
      </c>
      <c r="B273" s="133">
        <v>1</v>
      </c>
      <c r="C273" s="133" t="e">
        <v>#DIV/0!</v>
      </c>
      <c r="D273" s="133">
        <v>0</v>
      </c>
      <c r="E273" s="133">
        <v>0</v>
      </c>
      <c r="F273" s="133">
        <v>0</v>
      </c>
      <c r="G273" s="133">
        <v>0</v>
      </c>
      <c r="H273" s="133">
        <v>0</v>
      </c>
      <c r="I273" s="133">
        <v>0</v>
      </c>
    </row>
    <row r="274" spans="1:9">
      <c r="A274" s="132" t="s">
        <v>606</v>
      </c>
      <c r="B274" s="133">
        <v>1</v>
      </c>
      <c r="C274" s="133" t="e">
        <v>#DIV/0!</v>
      </c>
      <c r="D274" s="133">
        <v>0</v>
      </c>
      <c r="E274" s="133">
        <v>0</v>
      </c>
      <c r="F274" s="133">
        <v>0</v>
      </c>
      <c r="G274" s="133">
        <v>0</v>
      </c>
      <c r="H274" s="133">
        <v>0</v>
      </c>
      <c r="I274" s="133">
        <v>0</v>
      </c>
    </row>
    <row r="275" spans="1:9">
      <c r="A275" s="132" t="s">
        <v>218</v>
      </c>
      <c r="B275" s="133"/>
      <c r="C275" s="133"/>
      <c r="D275" s="133"/>
      <c r="E275" s="133"/>
      <c r="F275" s="133"/>
      <c r="G275" s="133"/>
      <c r="H275" s="133"/>
      <c r="I275" s="133"/>
    </row>
    <row r="276" spans="1:9">
      <c r="A276" s="141" t="s">
        <v>1</v>
      </c>
      <c r="B276" s="133">
        <v>1</v>
      </c>
      <c r="C276" s="133" t="e">
        <v>#DIV/0!</v>
      </c>
      <c r="D276" s="133">
        <v>0</v>
      </c>
      <c r="E276" s="133">
        <v>0</v>
      </c>
      <c r="F276" s="133">
        <v>0</v>
      </c>
      <c r="G276" s="133">
        <v>0</v>
      </c>
      <c r="H276" s="133">
        <v>0</v>
      </c>
      <c r="I276" s="133">
        <v>0</v>
      </c>
    </row>
    <row r="277" spans="1:9">
      <c r="A277" s="132" t="s">
        <v>607</v>
      </c>
      <c r="B277" s="133">
        <v>1</v>
      </c>
      <c r="C277" s="133" t="e">
        <v>#DIV/0!</v>
      </c>
      <c r="D277" s="133">
        <v>0</v>
      </c>
      <c r="E277" s="133">
        <v>0</v>
      </c>
      <c r="F277" s="133">
        <v>0</v>
      </c>
      <c r="G277" s="133">
        <v>0</v>
      </c>
      <c r="H277" s="133">
        <v>0</v>
      </c>
      <c r="I277" s="133">
        <v>0</v>
      </c>
    </row>
    <row r="278" spans="1:9">
      <c r="A278" s="132" t="s">
        <v>219</v>
      </c>
      <c r="B278" s="133"/>
      <c r="C278" s="133"/>
      <c r="D278" s="133"/>
      <c r="E278" s="133"/>
      <c r="F278" s="133"/>
      <c r="G278" s="133"/>
      <c r="H278" s="133"/>
      <c r="I278" s="133"/>
    </row>
    <row r="279" spans="1:9">
      <c r="A279" s="141" t="s">
        <v>1</v>
      </c>
      <c r="B279" s="133">
        <v>1</v>
      </c>
      <c r="C279" s="133" t="e">
        <v>#DIV/0!</v>
      </c>
      <c r="D279" s="133">
        <v>0</v>
      </c>
      <c r="E279" s="133">
        <v>0</v>
      </c>
      <c r="F279" s="133">
        <v>0</v>
      </c>
      <c r="G279" s="133">
        <v>0</v>
      </c>
      <c r="H279" s="133">
        <v>0</v>
      </c>
      <c r="I279" s="133">
        <v>0</v>
      </c>
    </row>
    <row r="280" spans="1:9">
      <c r="A280" s="132" t="s">
        <v>608</v>
      </c>
      <c r="B280" s="133">
        <v>1</v>
      </c>
      <c r="C280" s="133" t="e">
        <v>#DIV/0!</v>
      </c>
      <c r="D280" s="133">
        <v>0</v>
      </c>
      <c r="E280" s="133">
        <v>0</v>
      </c>
      <c r="F280" s="133">
        <v>0</v>
      </c>
      <c r="G280" s="133">
        <v>0</v>
      </c>
      <c r="H280" s="133">
        <v>0</v>
      </c>
      <c r="I280" s="133">
        <v>0</v>
      </c>
    </row>
    <row r="281" spans="1:9">
      <c r="A281" s="132" t="s">
        <v>221</v>
      </c>
      <c r="B281" s="133"/>
      <c r="C281" s="133"/>
      <c r="D281" s="133"/>
      <c r="E281" s="133"/>
      <c r="F281" s="133"/>
      <c r="G281" s="133"/>
      <c r="H281" s="133"/>
      <c r="I281" s="133"/>
    </row>
    <row r="282" spans="1:9">
      <c r="A282" s="141" t="s">
        <v>1</v>
      </c>
      <c r="B282" s="133">
        <v>1</v>
      </c>
      <c r="C282" s="133" t="e">
        <v>#DIV/0!</v>
      </c>
      <c r="D282" s="133">
        <v>0</v>
      </c>
      <c r="E282" s="133">
        <v>0</v>
      </c>
      <c r="F282" s="133">
        <v>0</v>
      </c>
      <c r="G282" s="133">
        <v>0</v>
      </c>
      <c r="H282" s="133">
        <v>0</v>
      </c>
      <c r="I282" s="133">
        <v>0</v>
      </c>
    </row>
    <row r="283" spans="1:9">
      <c r="A283" s="132" t="s">
        <v>609</v>
      </c>
      <c r="B283" s="133">
        <v>1</v>
      </c>
      <c r="C283" s="133" t="e">
        <v>#DIV/0!</v>
      </c>
      <c r="D283" s="133">
        <v>0</v>
      </c>
      <c r="E283" s="133">
        <v>0</v>
      </c>
      <c r="F283" s="133">
        <v>0</v>
      </c>
      <c r="G283" s="133">
        <v>0</v>
      </c>
      <c r="H283" s="133">
        <v>0</v>
      </c>
      <c r="I283" s="133">
        <v>0</v>
      </c>
    </row>
    <row r="284" spans="1:9">
      <c r="A284" s="131" t="s">
        <v>610</v>
      </c>
      <c r="B284" s="133">
        <v>4</v>
      </c>
      <c r="C284" s="133" t="e">
        <v>#DIV/0!</v>
      </c>
      <c r="D284" s="133">
        <v>0</v>
      </c>
      <c r="E284" s="133">
        <v>0</v>
      </c>
      <c r="F284" s="133">
        <v>0</v>
      </c>
      <c r="G284" s="133">
        <v>0</v>
      </c>
      <c r="H284" s="133">
        <v>0</v>
      </c>
      <c r="I284" s="133">
        <v>0</v>
      </c>
    </row>
    <row r="285" spans="1:9">
      <c r="A285" s="146" t="s">
        <v>210</v>
      </c>
      <c r="B285" s="133"/>
      <c r="C285" s="133"/>
      <c r="D285" s="133"/>
      <c r="E285" s="133"/>
      <c r="F285" s="133"/>
      <c r="G285" s="133"/>
      <c r="H285" s="133"/>
      <c r="I285" s="133"/>
    </row>
    <row r="286" spans="1:9">
      <c r="A286" s="132" t="s">
        <v>212</v>
      </c>
      <c r="B286" s="133"/>
      <c r="C286" s="133"/>
      <c r="D286" s="133"/>
      <c r="E286" s="133"/>
      <c r="F286" s="133"/>
      <c r="G286" s="133"/>
      <c r="H286" s="133"/>
      <c r="I286" s="133"/>
    </row>
    <row r="287" spans="1:9">
      <c r="A287" s="141" t="s">
        <v>1</v>
      </c>
      <c r="B287" s="133">
        <v>1</v>
      </c>
      <c r="C287" s="133" t="e">
        <v>#DIV/0!</v>
      </c>
      <c r="D287" s="133">
        <v>0</v>
      </c>
      <c r="E287" s="133">
        <v>0</v>
      </c>
      <c r="F287" s="133">
        <v>0</v>
      </c>
      <c r="G287" s="133">
        <v>0</v>
      </c>
      <c r="H287" s="133">
        <v>0</v>
      </c>
      <c r="I287" s="133">
        <v>0</v>
      </c>
    </row>
    <row r="288" spans="1:9">
      <c r="A288" s="132" t="s">
        <v>611</v>
      </c>
      <c r="B288" s="133">
        <v>1</v>
      </c>
      <c r="C288" s="133" t="e">
        <v>#DIV/0!</v>
      </c>
      <c r="D288" s="133">
        <v>0</v>
      </c>
      <c r="E288" s="133">
        <v>0</v>
      </c>
      <c r="F288" s="133">
        <v>0</v>
      </c>
      <c r="G288" s="133">
        <v>0</v>
      </c>
      <c r="H288" s="133">
        <v>0</v>
      </c>
      <c r="I288" s="133">
        <v>0</v>
      </c>
    </row>
    <row r="289" spans="1:9">
      <c r="A289" s="132" t="s">
        <v>213</v>
      </c>
      <c r="B289" s="133"/>
      <c r="C289" s="133"/>
      <c r="D289" s="133"/>
      <c r="E289" s="133"/>
      <c r="F289" s="133"/>
      <c r="G289" s="133"/>
      <c r="H289" s="133"/>
      <c r="I289" s="133"/>
    </row>
    <row r="290" spans="1:9">
      <c r="A290" s="141" t="s">
        <v>1</v>
      </c>
      <c r="B290" s="133">
        <v>1</v>
      </c>
      <c r="C290" s="133" t="e">
        <v>#DIV/0!</v>
      </c>
      <c r="D290" s="133">
        <v>0</v>
      </c>
      <c r="E290" s="133">
        <v>0</v>
      </c>
      <c r="F290" s="133">
        <v>0</v>
      </c>
      <c r="G290" s="133">
        <v>0</v>
      </c>
      <c r="H290" s="133">
        <v>0</v>
      </c>
      <c r="I290" s="133">
        <v>0</v>
      </c>
    </row>
    <row r="291" spans="1:9">
      <c r="A291" s="132" t="s">
        <v>612</v>
      </c>
      <c r="B291" s="133">
        <v>1</v>
      </c>
      <c r="C291" s="133" t="e">
        <v>#DIV/0!</v>
      </c>
      <c r="D291" s="133">
        <v>0</v>
      </c>
      <c r="E291" s="133">
        <v>0</v>
      </c>
      <c r="F291" s="133">
        <v>0</v>
      </c>
      <c r="G291" s="133">
        <v>0</v>
      </c>
      <c r="H291" s="133">
        <v>0</v>
      </c>
      <c r="I291" s="133">
        <v>0</v>
      </c>
    </row>
    <row r="292" spans="1:9">
      <c r="A292" s="131" t="s">
        <v>613</v>
      </c>
      <c r="B292" s="133">
        <v>2</v>
      </c>
      <c r="C292" s="133" t="e">
        <v>#DIV/0!</v>
      </c>
      <c r="D292" s="133">
        <v>0</v>
      </c>
      <c r="E292" s="133">
        <v>0</v>
      </c>
      <c r="F292" s="133">
        <v>0</v>
      </c>
      <c r="G292" s="133">
        <v>0</v>
      </c>
      <c r="H292" s="133">
        <v>0</v>
      </c>
      <c r="I292" s="133">
        <v>0</v>
      </c>
    </row>
    <row r="293" spans="1:9">
      <c r="A293" s="146" t="s">
        <v>196</v>
      </c>
      <c r="B293" s="133"/>
      <c r="C293" s="133"/>
      <c r="D293" s="133"/>
      <c r="E293" s="133"/>
      <c r="F293" s="133"/>
      <c r="G293" s="133"/>
      <c r="H293" s="133"/>
      <c r="I293" s="133"/>
    </row>
    <row r="294" spans="1:9">
      <c r="A294" s="132" t="s">
        <v>197</v>
      </c>
      <c r="B294" s="133"/>
      <c r="C294" s="133"/>
      <c r="D294" s="133"/>
      <c r="E294" s="133"/>
      <c r="F294" s="133"/>
      <c r="G294" s="133"/>
      <c r="H294" s="133"/>
      <c r="I294" s="133"/>
    </row>
    <row r="295" spans="1:9">
      <c r="A295" s="141" t="s">
        <v>1</v>
      </c>
      <c r="B295" s="133">
        <v>2</v>
      </c>
      <c r="C295" s="133" t="e">
        <v>#DIV/0!</v>
      </c>
      <c r="D295" s="133">
        <v>0</v>
      </c>
      <c r="E295" s="133">
        <v>0</v>
      </c>
      <c r="F295" s="133">
        <v>0</v>
      </c>
      <c r="G295" s="133">
        <v>0</v>
      </c>
      <c r="H295" s="133">
        <v>0</v>
      </c>
      <c r="I295" s="133">
        <v>0</v>
      </c>
    </row>
    <row r="296" spans="1:9">
      <c r="A296" s="132" t="s">
        <v>614</v>
      </c>
      <c r="B296" s="133">
        <v>2</v>
      </c>
      <c r="C296" s="133" t="e">
        <v>#DIV/0!</v>
      </c>
      <c r="D296" s="133">
        <v>0</v>
      </c>
      <c r="E296" s="133">
        <v>0</v>
      </c>
      <c r="F296" s="133">
        <v>0</v>
      </c>
      <c r="G296" s="133">
        <v>0</v>
      </c>
      <c r="H296" s="133">
        <v>0</v>
      </c>
      <c r="I296" s="133">
        <v>0</v>
      </c>
    </row>
    <row r="297" spans="1:9">
      <c r="A297" s="132" t="s">
        <v>198</v>
      </c>
      <c r="B297" s="133"/>
      <c r="C297" s="133"/>
      <c r="D297" s="133"/>
      <c r="E297" s="133"/>
      <c r="F297" s="133"/>
      <c r="G297" s="133"/>
      <c r="H297" s="133"/>
      <c r="I297" s="133"/>
    </row>
    <row r="298" spans="1:9">
      <c r="A298" s="141" t="s">
        <v>1</v>
      </c>
      <c r="B298" s="133">
        <v>2</v>
      </c>
      <c r="C298" s="133" t="e">
        <v>#DIV/0!</v>
      </c>
      <c r="D298" s="133">
        <v>0</v>
      </c>
      <c r="E298" s="133">
        <v>0</v>
      </c>
      <c r="F298" s="133">
        <v>0</v>
      </c>
      <c r="G298" s="133">
        <v>0</v>
      </c>
      <c r="H298" s="133">
        <v>0</v>
      </c>
      <c r="I298" s="133">
        <v>0</v>
      </c>
    </row>
    <row r="299" spans="1:9">
      <c r="A299" s="132" t="s">
        <v>615</v>
      </c>
      <c r="B299" s="133">
        <v>2</v>
      </c>
      <c r="C299" s="133" t="e">
        <v>#DIV/0!</v>
      </c>
      <c r="D299" s="133">
        <v>0</v>
      </c>
      <c r="E299" s="133">
        <v>0</v>
      </c>
      <c r="F299" s="133">
        <v>0</v>
      </c>
      <c r="G299" s="133">
        <v>0</v>
      </c>
      <c r="H299" s="133">
        <v>0</v>
      </c>
      <c r="I299" s="133">
        <v>0</v>
      </c>
    </row>
    <row r="300" spans="1:9">
      <c r="A300" s="132" t="s">
        <v>199</v>
      </c>
      <c r="B300" s="133"/>
      <c r="C300" s="133"/>
      <c r="D300" s="133"/>
      <c r="E300" s="133"/>
      <c r="F300" s="133"/>
      <c r="G300" s="133"/>
      <c r="H300" s="133"/>
      <c r="I300" s="133"/>
    </row>
    <row r="301" spans="1:9">
      <c r="A301" s="141" t="s">
        <v>1</v>
      </c>
      <c r="B301" s="133">
        <v>1</v>
      </c>
      <c r="C301" s="133" t="e">
        <v>#DIV/0!</v>
      </c>
      <c r="D301" s="133">
        <v>0</v>
      </c>
      <c r="E301" s="133">
        <v>0</v>
      </c>
      <c r="F301" s="133">
        <v>0</v>
      </c>
      <c r="G301" s="133">
        <v>0</v>
      </c>
      <c r="H301" s="133">
        <v>0</v>
      </c>
      <c r="I301" s="133">
        <v>0</v>
      </c>
    </row>
    <row r="302" spans="1:9">
      <c r="A302" s="132" t="s">
        <v>616</v>
      </c>
      <c r="B302" s="133">
        <v>1</v>
      </c>
      <c r="C302" s="133" t="e">
        <v>#DIV/0!</v>
      </c>
      <c r="D302" s="133">
        <v>0</v>
      </c>
      <c r="E302" s="133">
        <v>0</v>
      </c>
      <c r="F302" s="133">
        <v>0</v>
      </c>
      <c r="G302" s="133">
        <v>0</v>
      </c>
      <c r="H302" s="133">
        <v>0</v>
      </c>
      <c r="I302" s="133">
        <v>0</v>
      </c>
    </row>
    <row r="303" spans="1:9">
      <c r="A303" s="132" t="s">
        <v>208</v>
      </c>
      <c r="B303" s="133"/>
      <c r="C303" s="133"/>
      <c r="D303" s="133"/>
      <c r="E303" s="133"/>
      <c r="F303" s="133"/>
      <c r="G303" s="133"/>
      <c r="H303" s="133"/>
      <c r="I303" s="133"/>
    </row>
    <row r="304" spans="1:9">
      <c r="A304" s="141" t="s">
        <v>1</v>
      </c>
      <c r="B304" s="133">
        <v>1</v>
      </c>
      <c r="C304" s="133" t="e">
        <v>#DIV/0!</v>
      </c>
      <c r="D304" s="133">
        <v>0</v>
      </c>
      <c r="E304" s="133">
        <v>0</v>
      </c>
      <c r="F304" s="133">
        <v>0</v>
      </c>
      <c r="G304" s="133">
        <v>0</v>
      </c>
      <c r="H304" s="133">
        <v>0</v>
      </c>
      <c r="I304" s="133">
        <v>0</v>
      </c>
    </row>
    <row r="305" spans="1:9">
      <c r="A305" s="132" t="s">
        <v>617</v>
      </c>
      <c r="B305" s="133">
        <v>1</v>
      </c>
      <c r="C305" s="133" t="e">
        <v>#DIV/0!</v>
      </c>
      <c r="D305" s="133">
        <v>0</v>
      </c>
      <c r="E305" s="133">
        <v>0</v>
      </c>
      <c r="F305" s="133">
        <v>0</v>
      </c>
      <c r="G305" s="133">
        <v>0</v>
      </c>
      <c r="H305" s="133">
        <v>0</v>
      </c>
      <c r="I305" s="133">
        <v>0</v>
      </c>
    </row>
    <row r="306" spans="1:9">
      <c r="A306" s="132" t="s">
        <v>200</v>
      </c>
      <c r="B306" s="133"/>
      <c r="C306" s="133"/>
      <c r="D306" s="133"/>
      <c r="E306" s="133"/>
      <c r="F306" s="133"/>
      <c r="G306" s="133"/>
      <c r="H306" s="133"/>
      <c r="I306" s="133"/>
    </row>
    <row r="307" spans="1:9">
      <c r="A307" s="141" t="s">
        <v>1</v>
      </c>
      <c r="B307" s="133">
        <v>1</v>
      </c>
      <c r="C307" s="133" t="e">
        <v>#DIV/0!</v>
      </c>
      <c r="D307" s="133">
        <v>0</v>
      </c>
      <c r="E307" s="133">
        <v>0</v>
      </c>
      <c r="F307" s="133">
        <v>0</v>
      </c>
      <c r="G307" s="133">
        <v>0</v>
      </c>
      <c r="H307" s="133">
        <v>0</v>
      </c>
      <c r="I307" s="133">
        <v>0</v>
      </c>
    </row>
    <row r="308" spans="1:9">
      <c r="A308" s="132" t="s">
        <v>618</v>
      </c>
      <c r="B308" s="133">
        <v>1</v>
      </c>
      <c r="C308" s="133" t="e">
        <v>#DIV/0!</v>
      </c>
      <c r="D308" s="133">
        <v>0</v>
      </c>
      <c r="E308" s="133">
        <v>0</v>
      </c>
      <c r="F308" s="133">
        <v>0</v>
      </c>
      <c r="G308" s="133">
        <v>0</v>
      </c>
      <c r="H308" s="133">
        <v>0</v>
      </c>
      <c r="I308" s="133">
        <v>0</v>
      </c>
    </row>
    <row r="309" spans="1:9">
      <c r="A309" s="132" t="s">
        <v>202</v>
      </c>
      <c r="B309" s="133"/>
      <c r="C309" s="133"/>
      <c r="D309" s="133"/>
      <c r="E309" s="133"/>
      <c r="F309" s="133"/>
      <c r="G309" s="133"/>
      <c r="H309" s="133"/>
      <c r="I309" s="133"/>
    </row>
    <row r="310" spans="1:9">
      <c r="A310" s="141" t="s">
        <v>1</v>
      </c>
      <c r="B310" s="133">
        <v>1</v>
      </c>
      <c r="C310" s="133" t="e">
        <v>#DIV/0!</v>
      </c>
      <c r="D310" s="133">
        <v>0</v>
      </c>
      <c r="E310" s="133">
        <v>0</v>
      </c>
      <c r="F310" s="133">
        <v>0</v>
      </c>
      <c r="G310" s="133">
        <v>0</v>
      </c>
      <c r="H310" s="133">
        <v>0</v>
      </c>
      <c r="I310" s="133">
        <v>0</v>
      </c>
    </row>
    <row r="311" spans="1:9">
      <c r="A311" s="132" t="s">
        <v>619</v>
      </c>
      <c r="B311" s="133">
        <v>1</v>
      </c>
      <c r="C311" s="133" t="e">
        <v>#DIV/0!</v>
      </c>
      <c r="D311" s="133">
        <v>0</v>
      </c>
      <c r="E311" s="133">
        <v>0</v>
      </c>
      <c r="F311" s="133">
        <v>0</v>
      </c>
      <c r="G311" s="133">
        <v>0</v>
      </c>
      <c r="H311" s="133">
        <v>0</v>
      </c>
      <c r="I311" s="133">
        <v>0</v>
      </c>
    </row>
    <row r="312" spans="1:9">
      <c r="A312" s="132" t="s">
        <v>203</v>
      </c>
      <c r="B312" s="133"/>
      <c r="C312" s="133"/>
      <c r="D312" s="133"/>
      <c r="E312" s="133"/>
      <c r="F312" s="133"/>
      <c r="G312" s="133"/>
      <c r="H312" s="133"/>
      <c r="I312" s="133"/>
    </row>
    <row r="313" spans="1:9">
      <c r="A313" s="141" t="s">
        <v>1</v>
      </c>
      <c r="B313" s="133">
        <v>1</v>
      </c>
      <c r="C313" s="133" t="e">
        <v>#DIV/0!</v>
      </c>
      <c r="D313" s="133">
        <v>0</v>
      </c>
      <c r="E313" s="133">
        <v>0</v>
      </c>
      <c r="F313" s="133">
        <v>0</v>
      </c>
      <c r="G313" s="133">
        <v>0</v>
      </c>
      <c r="H313" s="133">
        <v>0</v>
      </c>
      <c r="I313" s="133">
        <v>0</v>
      </c>
    </row>
    <row r="314" spans="1:9">
      <c r="A314" s="132" t="s">
        <v>620</v>
      </c>
      <c r="B314" s="133">
        <v>1</v>
      </c>
      <c r="C314" s="133" t="e">
        <v>#DIV/0!</v>
      </c>
      <c r="D314" s="133">
        <v>0</v>
      </c>
      <c r="E314" s="133">
        <v>0</v>
      </c>
      <c r="F314" s="133">
        <v>0</v>
      </c>
      <c r="G314" s="133">
        <v>0</v>
      </c>
      <c r="H314" s="133">
        <v>0</v>
      </c>
      <c r="I314" s="133">
        <v>0</v>
      </c>
    </row>
    <row r="315" spans="1:9">
      <c r="A315" s="132" t="s">
        <v>205</v>
      </c>
      <c r="B315" s="133"/>
      <c r="C315" s="133"/>
      <c r="D315" s="133"/>
      <c r="E315" s="133"/>
      <c r="F315" s="133"/>
      <c r="G315" s="133"/>
      <c r="H315" s="133"/>
      <c r="I315" s="133"/>
    </row>
    <row r="316" spans="1:9">
      <c r="A316" s="141" t="s">
        <v>1</v>
      </c>
      <c r="B316" s="133">
        <v>1</v>
      </c>
      <c r="C316" s="133" t="e">
        <v>#DIV/0!</v>
      </c>
      <c r="D316" s="133">
        <v>0</v>
      </c>
      <c r="E316" s="133">
        <v>0</v>
      </c>
      <c r="F316" s="133">
        <v>0</v>
      </c>
      <c r="G316" s="133">
        <v>0</v>
      </c>
      <c r="H316" s="133">
        <v>0</v>
      </c>
      <c r="I316" s="133">
        <v>0</v>
      </c>
    </row>
    <row r="317" spans="1:9">
      <c r="A317" s="132" t="s">
        <v>621</v>
      </c>
      <c r="B317" s="133">
        <v>1</v>
      </c>
      <c r="C317" s="133" t="e">
        <v>#DIV/0!</v>
      </c>
      <c r="D317" s="133">
        <v>0</v>
      </c>
      <c r="E317" s="133">
        <v>0</v>
      </c>
      <c r="F317" s="133">
        <v>0</v>
      </c>
      <c r="G317" s="133">
        <v>0</v>
      </c>
      <c r="H317" s="133">
        <v>0</v>
      </c>
      <c r="I317" s="133">
        <v>0</v>
      </c>
    </row>
    <row r="318" spans="1:9">
      <c r="A318" s="132" t="s">
        <v>206</v>
      </c>
      <c r="B318" s="133"/>
      <c r="C318" s="133"/>
      <c r="D318" s="133"/>
      <c r="E318" s="133"/>
      <c r="F318" s="133"/>
      <c r="G318" s="133"/>
      <c r="H318" s="133"/>
      <c r="I318" s="133"/>
    </row>
    <row r="319" spans="1:9">
      <c r="A319" s="141" t="s">
        <v>1</v>
      </c>
      <c r="B319" s="133">
        <v>1</v>
      </c>
      <c r="C319" s="133" t="e">
        <v>#DIV/0!</v>
      </c>
      <c r="D319" s="133">
        <v>0</v>
      </c>
      <c r="E319" s="133">
        <v>0</v>
      </c>
      <c r="F319" s="133">
        <v>0</v>
      </c>
      <c r="G319" s="133">
        <v>0</v>
      </c>
      <c r="H319" s="133">
        <v>0</v>
      </c>
      <c r="I319" s="133">
        <v>0</v>
      </c>
    </row>
    <row r="320" spans="1:9">
      <c r="A320" s="132" t="s">
        <v>622</v>
      </c>
      <c r="B320" s="133">
        <v>1</v>
      </c>
      <c r="C320" s="133" t="e">
        <v>#DIV/0!</v>
      </c>
      <c r="D320" s="133">
        <v>0</v>
      </c>
      <c r="E320" s="133">
        <v>0</v>
      </c>
      <c r="F320" s="133">
        <v>0</v>
      </c>
      <c r="G320" s="133">
        <v>0</v>
      </c>
      <c r="H320" s="133">
        <v>0</v>
      </c>
      <c r="I320" s="133">
        <v>0</v>
      </c>
    </row>
    <row r="321" spans="1:9">
      <c r="A321" s="131" t="s">
        <v>623</v>
      </c>
      <c r="B321" s="133">
        <v>11</v>
      </c>
      <c r="C321" s="133" t="e">
        <v>#DIV/0!</v>
      </c>
      <c r="D321" s="133">
        <v>0</v>
      </c>
      <c r="E321" s="133">
        <v>0</v>
      </c>
      <c r="F321" s="133">
        <v>0</v>
      </c>
      <c r="G321" s="133">
        <v>0</v>
      </c>
      <c r="H321" s="133">
        <v>0</v>
      </c>
      <c r="I321" s="133">
        <v>0</v>
      </c>
    </row>
    <row r="322" spans="1:9">
      <c r="A322" s="146" t="s">
        <v>178</v>
      </c>
      <c r="B322" s="133"/>
      <c r="C322" s="133"/>
      <c r="D322" s="133"/>
      <c r="E322" s="133"/>
      <c r="F322" s="133"/>
      <c r="G322" s="133"/>
      <c r="H322" s="133"/>
      <c r="I322" s="133"/>
    </row>
    <row r="323" spans="1:9">
      <c r="A323" s="132" t="s">
        <v>180</v>
      </c>
      <c r="B323" s="133"/>
      <c r="C323" s="133"/>
      <c r="D323" s="133"/>
      <c r="E323" s="133"/>
      <c r="F323" s="133"/>
      <c r="G323" s="133"/>
      <c r="H323" s="133"/>
      <c r="I323" s="133"/>
    </row>
    <row r="324" spans="1:9">
      <c r="A324" s="141" t="s">
        <v>1</v>
      </c>
      <c r="B324" s="133">
        <v>1</v>
      </c>
      <c r="C324" s="133" t="e">
        <v>#DIV/0!</v>
      </c>
      <c r="D324" s="133">
        <v>0</v>
      </c>
      <c r="E324" s="133">
        <v>0</v>
      </c>
      <c r="F324" s="133">
        <v>0</v>
      </c>
      <c r="G324" s="133">
        <v>0</v>
      </c>
      <c r="H324" s="133">
        <v>0</v>
      </c>
      <c r="I324" s="133">
        <v>0</v>
      </c>
    </row>
    <row r="325" spans="1:9">
      <c r="A325" s="132" t="s">
        <v>624</v>
      </c>
      <c r="B325" s="133">
        <v>1</v>
      </c>
      <c r="C325" s="133" t="e">
        <v>#DIV/0!</v>
      </c>
      <c r="D325" s="133">
        <v>0</v>
      </c>
      <c r="E325" s="133">
        <v>0</v>
      </c>
      <c r="F325" s="133">
        <v>0</v>
      </c>
      <c r="G325" s="133">
        <v>0</v>
      </c>
      <c r="H325" s="133">
        <v>0</v>
      </c>
      <c r="I325" s="133">
        <v>0</v>
      </c>
    </row>
    <row r="326" spans="1:9">
      <c r="A326" s="132" t="s">
        <v>183</v>
      </c>
      <c r="B326" s="133"/>
      <c r="C326" s="133"/>
      <c r="D326" s="133"/>
      <c r="E326" s="133"/>
      <c r="F326" s="133"/>
      <c r="G326" s="133"/>
      <c r="H326" s="133"/>
      <c r="I326" s="133"/>
    </row>
    <row r="327" spans="1:9">
      <c r="A327" s="141" t="s">
        <v>1</v>
      </c>
      <c r="B327" s="133">
        <v>1</v>
      </c>
      <c r="C327" s="133" t="e">
        <v>#DIV/0!</v>
      </c>
      <c r="D327" s="133">
        <v>0</v>
      </c>
      <c r="E327" s="133">
        <v>0</v>
      </c>
      <c r="F327" s="133">
        <v>0</v>
      </c>
      <c r="G327" s="133">
        <v>0</v>
      </c>
      <c r="H327" s="133">
        <v>0</v>
      </c>
      <c r="I327" s="133">
        <v>0</v>
      </c>
    </row>
    <row r="328" spans="1:9">
      <c r="A328" s="132" t="s">
        <v>625</v>
      </c>
      <c r="B328" s="133">
        <v>1</v>
      </c>
      <c r="C328" s="133" t="e">
        <v>#DIV/0!</v>
      </c>
      <c r="D328" s="133">
        <v>0</v>
      </c>
      <c r="E328" s="133">
        <v>0</v>
      </c>
      <c r="F328" s="133">
        <v>0</v>
      </c>
      <c r="G328" s="133">
        <v>0</v>
      </c>
      <c r="H328" s="133">
        <v>0</v>
      </c>
      <c r="I328" s="133">
        <v>0</v>
      </c>
    </row>
    <row r="329" spans="1:9">
      <c r="A329" s="132" t="s">
        <v>489</v>
      </c>
      <c r="B329" s="133"/>
      <c r="C329" s="133"/>
      <c r="D329" s="133"/>
      <c r="E329" s="133"/>
      <c r="F329" s="133"/>
      <c r="G329" s="133"/>
      <c r="H329" s="133"/>
      <c r="I329" s="133"/>
    </row>
    <row r="330" spans="1:9">
      <c r="A330" s="141" t="s">
        <v>1</v>
      </c>
      <c r="B330" s="133">
        <v>1</v>
      </c>
      <c r="C330" s="133" t="e">
        <v>#DIV/0!</v>
      </c>
      <c r="D330" s="133">
        <v>0</v>
      </c>
      <c r="E330" s="133">
        <v>0</v>
      </c>
      <c r="F330" s="133">
        <v>0</v>
      </c>
      <c r="G330" s="133">
        <v>0</v>
      </c>
      <c r="H330" s="133">
        <v>0</v>
      </c>
      <c r="I330" s="133">
        <v>0</v>
      </c>
    </row>
    <row r="331" spans="1:9">
      <c r="A331" s="132" t="s">
        <v>626</v>
      </c>
      <c r="B331" s="133">
        <v>1</v>
      </c>
      <c r="C331" s="133" t="e">
        <v>#DIV/0!</v>
      </c>
      <c r="D331" s="133">
        <v>0</v>
      </c>
      <c r="E331" s="133">
        <v>0</v>
      </c>
      <c r="F331" s="133">
        <v>0</v>
      </c>
      <c r="G331" s="133">
        <v>0</v>
      </c>
      <c r="H331" s="133">
        <v>0</v>
      </c>
      <c r="I331" s="133">
        <v>0</v>
      </c>
    </row>
    <row r="332" spans="1:9">
      <c r="A332" s="132" t="s">
        <v>193</v>
      </c>
      <c r="B332" s="133"/>
      <c r="C332" s="133"/>
      <c r="D332" s="133"/>
      <c r="E332" s="133"/>
      <c r="F332" s="133"/>
      <c r="G332" s="133"/>
      <c r="H332" s="133"/>
      <c r="I332" s="133"/>
    </row>
    <row r="333" spans="1:9">
      <c r="A333" s="141" t="s">
        <v>1</v>
      </c>
      <c r="B333" s="133">
        <v>1</v>
      </c>
      <c r="C333" s="133" t="e">
        <v>#DIV/0!</v>
      </c>
      <c r="D333" s="133">
        <v>0</v>
      </c>
      <c r="E333" s="133">
        <v>0</v>
      </c>
      <c r="F333" s="133">
        <v>0</v>
      </c>
      <c r="G333" s="133">
        <v>0</v>
      </c>
      <c r="H333" s="133">
        <v>0</v>
      </c>
      <c r="I333" s="133">
        <v>0</v>
      </c>
    </row>
    <row r="334" spans="1:9">
      <c r="A334" s="132" t="s">
        <v>627</v>
      </c>
      <c r="B334" s="133">
        <v>1</v>
      </c>
      <c r="C334" s="133" t="e">
        <v>#DIV/0!</v>
      </c>
      <c r="D334" s="133">
        <v>0</v>
      </c>
      <c r="E334" s="133">
        <v>0</v>
      </c>
      <c r="F334" s="133">
        <v>0</v>
      </c>
      <c r="G334" s="133">
        <v>0</v>
      </c>
      <c r="H334" s="133">
        <v>0</v>
      </c>
      <c r="I334" s="133">
        <v>0</v>
      </c>
    </row>
    <row r="335" spans="1:9">
      <c r="A335" s="131" t="s">
        <v>628</v>
      </c>
      <c r="B335" s="133">
        <v>4</v>
      </c>
      <c r="C335" s="133" t="e">
        <v>#DIV/0!</v>
      </c>
      <c r="D335" s="133">
        <v>0</v>
      </c>
      <c r="E335" s="133">
        <v>0</v>
      </c>
      <c r="F335" s="133">
        <v>0</v>
      </c>
      <c r="G335" s="133">
        <v>0</v>
      </c>
      <c r="H335" s="133">
        <v>0</v>
      </c>
      <c r="I335" s="133">
        <v>0</v>
      </c>
    </row>
    <row r="336" spans="1:9">
      <c r="A336" s="146" t="s">
        <v>226</v>
      </c>
      <c r="B336" s="133"/>
      <c r="C336" s="133"/>
      <c r="D336" s="133"/>
      <c r="E336" s="133"/>
      <c r="F336" s="133"/>
      <c r="G336" s="133"/>
      <c r="H336" s="133"/>
      <c r="I336" s="133"/>
    </row>
    <row r="337" spans="1:9">
      <c r="A337" s="132" t="s">
        <v>227</v>
      </c>
      <c r="B337" s="133"/>
      <c r="C337" s="133"/>
      <c r="D337" s="133"/>
      <c r="E337" s="133"/>
      <c r="F337" s="133"/>
      <c r="G337" s="133"/>
      <c r="H337" s="133"/>
      <c r="I337" s="133"/>
    </row>
    <row r="338" spans="1:9">
      <c r="A338" s="141" t="s">
        <v>1</v>
      </c>
      <c r="B338" s="133">
        <v>2</v>
      </c>
      <c r="C338" s="133" t="e">
        <v>#DIV/0!</v>
      </c>
      <c r="D338" s="133">
        <v>0</v>
      </c>
      <c r="E338" s="133">
        <v>0</v>
      </c>
      <c r="F338" s="133">
        <v>0</v>
      </c>
      <c r="G338" s="133">
        <v>0</v>
      </c>
      <c r="H338" s="133">
        <v>0</v>
      </c>
      <c r="I338" s="133">
        <v>0</v>
      </c>
    </row>
    <row r="339" spans="1:9">
      <c r="A339" s="132" t="s">
        <v>629</v>
      </c>
      <c r="B339" s="133">
        <v>2</v>
      </c>
      <c r="C339" s="133" t="e">
        <v>#DIV/0!</v>
      </c>
      <c r="D339" s="133">
        <v>0</v>
      </c>
      <c r="E339" s="133">
        <v>0</v>
      </c>
      <c r="F339" s="133">
        <v>0</v>
      </c>
      <c r="G339" s="133">
        <v>0</v>
      </c>
      <c r="H339" s="133">
        <v>0</v>
      </c>
      <c r="I339" s="133">
        <v>0</v>
      </c>
    </row>
    <row r="340" spans="1:9">
      <c r="A340" s="132" t="s">
        <v>228</v>
      </c>
      <c r="B340" s="133"/>
      <c r="C340" s="133"/>
      <c r="D340" s="133"/>
      <c r="E340" s="133"/>
      <c r="F340" s="133"/>
      <c r="G340" s="133"/>
      <c r="H340" s="133"/>
      <c r="I340" s="133"/>
    </row>
    <row r="341" spans="1:9">
      <c r="A341" s="141" t="s">
        <v>1</v>
      </c>
      <c r="B341" s="133">
        <v>2</v>
      </c>
      <c r="C341" s="133" t="e">
        <v>#DIV/0!</v>
      </c>
      <c r="D341" s="133">
        <v>0</v>
      </c>
      <c r="E341" s="133">
        <v>0</v>
      </c>
      <c r="F341" s="133">
        <v>0</v>
      </c>
      <c r="G341" s="133">
        <v>0</v>
      </c>
      <c r="H341" s="133">
        <v>0</v>
      </c>
      <c r="I341" s="133">
        <v>0</v>
      </c>
    </row>
    <row r="342" spans="1:9">
      <c r="A342" s="132" t="s">
        <v>630</v>
      </c>
      <c r="B342" s="133">
        <v>2</v>
      </c>
      <c r="C342" s="133" t="e">
        <v>#DIV/0!</v>
      </c>
      <c r="D342" s="133">
        <v>0</v>
      </c>
      <c r="E342" s="133">
        <v>0</v>
      </c>
      <c r="F342" s="133">
        <v>0</v>
      </c>
      <c r="G342" s="133">
        <v>0</v>
      </c>
      <c r="H342" s="133">
        <v>0</v>
      </c>
      <c r="I342" s="133">
        <v>0</v>
      </c>
    </row>
    <row r="343" spans="1:9">
      <c r="A343" s="132" t="s">
        <v>231</v>
      </c>
      <c r="B343" s="133"/>
      <c r="C343" s="133"/>
      <c r="D343" s="133"/>
      <c r="E343" s="133"/>
      <c r="F343" s="133"/>
      <c r="G343" s="133"/>
      <c r="H343" s="133"/>
      <c r="I343" s="133"/>
    </row>
    <row r="344" spans="1:9">
      <c r="A344" s="141" t="s">
        <v>1</v>
      </c>
      <c r="B344" s="133">
        <v>1</v>
      </c>
      <c r="C344" s="133" t="e">
        <v>#DIV/0!</v>
      </c>
      <c r="D344" s="133">
        <v>0</v>
      </c>
      <c r="E344" s="133">
        <v>0</v>
      </c>
      <c r="F344" s="133">
        <v>0</v>
      </c>
      <c r="G344" s="133">
        <v>0</v>
      </c>
      <c r="H344" s="133">
        <v>0</v>
      </c>
      <c r="I344" s="133">
        <v>0</v>
      </c>
    </row>
    <row r="345" spans="1:9">
      <c r="A345" s="132" t="s">
        <v>631</v>
      </c>
      <c r="B345" s="133">
        <v>1</v>
      </c>
      <c r="C345" s="133" t="e">
        <v>#DIV/0!</v>
      </c>
      <c r="D345" s="133">
        <v>0</v>
      </c>
      <c r="E345" s="133">
        <v>0</v>
      </c>
      <c r="F345" s="133">
        <v>0</v>
      </c>
      <c r="G345" s="133">
        <v>0</v>
      </c>
      <c r="H345" s="133">
        <v>0</v>
      </c>
      <c r="I345" s="133">
        <v>0</v>
      </c>
    </row>
    <row r="346" spans="1:9">
      <c r="A346" s="132" t="s">
        <v>230</v>
      </c>
      <c r="B346" s="133"/>
      <c r="C346" s="133"/>
      <c r="D346" s="133"/>
      <c r="E346" s="133"/>
      <c r="F346" s="133"/>
      <c r="G346" s="133"/>
      <c r="H346" s="133"/>
      <c r="I346" s="133"/>
    </row>
    <row r="347" spans="1:9">
      <c r="A347" s="141" t="s">
        <v>1</v>
      </c>
      <c r="B347" s="133">
        <v>1</v>
      </c>
      <c r="C347" s="133" t="e">
        <v>#DIV/0!</v>
      </c>
      <c r="D347" s="133">
        <v>0</v>
      </c>
      <c r="E347" s="133">
        <v>0</v>
      </c>
      <c r="F347" s="133">
        <v>0</v>
      </c>
      <c r="G347" s="133">
        <v>0</v>
      </c>
      <c r="H347" s="133">
        <v>0</v>
      </c>
      <c r="I347" s="133">
        <v>0</v>
      </c>
    </row>
    <row r="348" spans="1:9">
      <c r="A348" s="132" t="s">
        <v>632</v>
      </c>
      <c r="B348" s="133">
        <v>1</v>
      </c>
      <c r="C348" s="133" t="e">
        <v>#DIV/0!</v>
      </c>
      <c r="D348" s="133">
        <v>0</v>
      </c>
      <c r="E348" s="133">
        <v>0</v>
      </c>
      <c r="F348" s="133">
        <v>0</v>
      </c>
      <c r="G348" s="133">
        <v>0</v>
      </c>
      <c r="H348" s="133">
        <v>0</v>
      </c>
      <c r="I348" s="133">
        <v>0</v>
      </c>
    </row>
    <row r="349" spans="1:9">
      <c r="A349" s="131" t="s">
        <v>633</v>
      </c>
      <c r="B349" s="133">
        <v>6</v>
      </c>
      <c r="C349" s="133" t="e">
        <v>#DIV/0!</v>
      </c>
      <c r="D349" s="133">
        <v>0</v>
      </c>
      <c r="E349" s="133">
        <v>0</v>
      </c>
      <c r="F349" s="133">
        <v>0</v>
      </c>
      <c r="G349" s="133">
        <v>0</v>
      </c>
      <c r="H349" s="133">
        <v>0</v>
      </c>
      <c r="I349" s="133">
        <v>0</v>
      </c>
    </row>
    <row r="350" spans="1:9">
      <c r="A350" s="146" t="s">
        <v>232</v>
      </c>
      <c r="B350" s="133"/>
      <c r="C350" s="133"/>
      <c r="D350" s="133"/>
      <c r="E350" s="133"/>
      <c r="F350" s="133"/>
      <c r="G350" s="133"/>
      <c r="H350" s="133"/>
      <c r="I350" s="133"/>
    </row>
    <row r="351" spans="1:9">
      <c r="A351" s="132" t="s">
        <v>234</v>
      </c>
      <c r="B351" s="133"/>
      <c r="C351" s="133"/>
      <c r="D351" s="133"/>
      <c r="E351" s="133"/>
      <c r="F351" s="133"/>
      <c r="G351" s="133"/>
      <c r="H351" s="133"/>
      <c r="I351" s="133"/>
    </row>
    <row r="352" spans="1:9">
      <c r="A352" s="141" t="s">
        <v>1</v>
      </c>
      <c r="B352" s="133">
        <v>1</v>
      </c>
      <c r="C352" s="133" t="e">
        <v>#DIV/0!</v>
      </c>
      <c r="D352" s="133">
        <v>0</v>
      </c>
      <c r="E352" s="133">
        <v>0</v>
      </c>
      <c r="F352" s="133">
        <v>0</v>
      </c>
      <c r="G352" s="133">
        <v>0</v>
      </c>
      <c r="H352" s="133">
        <v>0</v>
      </c>
      <c r="I352" s="133">
        <v>0</v>
      </c>
    </row>
    <row r="353" spans="1:9">
      <c r="A353" s="132" t="s">
        <v>634</v>
      </c>
      <c r="B353" s="133">
        <v>1</v>
      </c>
      <c r="C353" s="133" t="e">
        <v>#DIV/0!</v>
      </c>
      <c r="D353" s="133">
        <v>0</v>
      </c>
      <c r="E353" s="133">
        <v>0</v>
      </c>
      <c r="F353" s="133">
        <v>0</v>
      </c>
      <c r="G353" s="133">
        <v>0</v>
      </c>
      <c r="H353" s="133">
        <v>0</v>
      </c>
      <c r="I353" s="133">
        <v>0</v>
      </c>
    </row>
    <row r="354" spans="1:9">
      <c r="A354" s="132" t="s">
        <v>236</v>
      </c>
      <c r="B354" s="133"/>
      <c r="C354" s="133"/>
      <c r="D354" s="133"/>
      <c r="E354" s="133"/>
      <c r="F354" s="133"/>
      <c r="G354" s="133"/>
      <c r="H354" s="133"/>
      <c r="I354" s="133"/>
    </row>
    <row r="355" spans="1:9">
      <c r="A355" s="141" t="s">
        <v>1</v>
      </c>
      <c r="B355" s="133">
        <v>1</v>
      </c>
      <c r="C355" s="133" t="e">
        <v>#DIV/0!</v>
      </c>
      <c r="D355" s="133">
        <v>0</v>
      </c>
      <c r="E355" s="133">
        <v>0</v>
      </c>
      <c r="F355" s="133">
        <v>0</v>
      </c>
      <c r="G355" s="133">
        <v>0</v>
      </c>
      <c r="H355" s="133">
        <v>0</v>
      </c>
      <c r="I355" s="133">
        <v>0</v>
      </c>
    </row>
    <row r="356" spans="1:9">
      <c r="A356" s="132" t="s">
        <v>635</v>
      </c>
      <c r="B356" s="133">
        <v>1</v>
      </c>
      <c r="C356" s="133" t="e">
        <v>#DIV/0!</v>
      </c>
      <c r="D356" s="133">
        <v>0</v>
      </c>
      <c r="E356" s="133">
        <v>0</v>
      </c>
      <c r="F356" s="133">
        <v>0</v>
      </c>
      <c r="G356" s="133">
        <v>0</v>
      </c>
      <c r="H356" s="133">
        <v>0</v>
      </c>
      <c r="I356" s="133">
        <v>0</v>
      </c>
    </row>
    <row r="357" spans="1:9">
      <c r="A357" s="132" t="s">
        <v>238</v>
      </c>
      <c r="B357" s="133"/>
      <c r="C357" s="133"/>
      <c r="D357" s="133"/>
      <c r="E357" s="133"/>
      <c r="F357" s="133"/>
      <c r="G357" s="133"/>
      <c r="H357" s="133"/>
      <c r="I357" s="133"/>
    </row>
    <row r="358" spans="1:9">
      <c r="A358" s="141" t="s">
        <v>1</v>
      </c>
      <c r="B358" s="133">
        <v>1</v>
      </c>
      <c r="C358" s="133" t="e">
        <v>#DIV/0!</v>
      </c>
      <c r="D358" s="133">
        <v>0</v>
      </c>
      <c r="E358" s="133">
        <v>0</v>
      </c>
      <c r="F358" s="133">
        <v>0</v>
      </c>
      <c r="G358" s="133">
        <v>0</v>
      </c>
      <c r="H358" s="133">
        <v>0</v>
      </c>
      <c r="I358" s="133">
        <v>0</v>
      </c>
    </row>
    <row r="359" spans="1:9">
      <c r="A359" s="132" t="s">
        <v>636</v>
      </c>
      <c r="B359" s="133">
        <v>1</v>
      </c>
      <c r="C359" s="133" t="e">
        <v>#DIV/0!</v>
      </c>
      <c r="D359" s="133">
        <v>0</v>
      </c>
      <c r="E359" s="133">
        <v>0</v>
      </c>
      <c r="F359" s="133">
        <v>0</v>
      </c>
      <c r="G359" s="133">
        <v>0</v>
      </c>
      <c r="H359" s="133">
        <v>0</v>
      </c>
      <c r="I359" s="133">
        <v>0</v>
      </c>
    </row>
    <row r="360" spans="1:9">
      <c r="A360" s="131" t="s">
        <v>637</v>
      </c>
      <c r="B360" s="133">
        <v>3</v>
      </c>
      <c r="C360" s="133" t="e">
        <v>#DIV/0!</v>
      </c>
      <c r="D360" s="133">
        <v>0</v>
      </c>
      <c r="E360" s="133">
        <v>0</v>
      </c>
      <c r="F360" s="133">
        <v>0</v>
      </c>
      <c r="G360" s="133">
        <v>0</v>
      </c>
      <c r="H360" s="133">
        <v>0</v>
      </c>
      <c r="I360" s="133">
        <v>0</v>
      </c>
    </row>
    <row r="361" spans="1:9">
      <c r="A361" s="146" t="s">
        <v>343</v>
      </c>
      <c r="B361" s="133"/>
      <c r="C361" s="133"/>
      <c r="D361" s="133"/>
      <c r="E361" s="133"/>
      <c r="F361" s="133"/>
      <c r="G361" s="133"/>
      <c r="H361" s="133"/>
      <c r="I361" s="133"/>
    </row>
    <row r="362" spans="1:9">
      <c r="A362" s="142" t="s">
        <v>60</v>
      </c>
      <c r="B362" s="133"/>
      <c r="C362" s="133"/>
      <c r="D362" s="133"/>
      <c r="E362" s="133"/>
      <c r="F362" s="133"/>
      <c r="G362" s="133"/>
      <c r="H362" s="133"/>
      <c r="I362" s="133"/>
    </row>
    <row r="363" spans="1:9">
      <c r="A363" s="143" t="s">
        <v>1</v>
      </c>
      <c r="B363" s="133">
        <v>7</v>
      </c>
      <c r="C363" s="133">
        <v>8.5714285714285712</v>
      </c>
      <c r="D363" s="133">
        <v>0</v>
      </c>
      <c r="E363" s="133">
        <v>0</v>
      </c>
      <c r="F363" s="133">
        <v>0</v>
      </c>
      <c r="G363" s="133">
        <v>0</v>
      </c>
      <c r="H363" s="133">
        <v>0</v>
      </c>
      <c r="I363" s="133">
        <v>0</v>
      </c>
    </row>
    <row r="364" spans="1:9">
      <c r="A364" s="143" t="s">
        <v>119</v>
      </c>
      <c r="B364" s="133">
        <v>1</v>
      </c>
      <c r="C364" s="133">
        <v>20</v>
      </c>
      <c r="D364" s="133">
        <v>0</v>
      </c>
      <c r="E364" s="133">
        <v>0</v>
      </c>
      <c r="F364" s="133">
        <v>0</v>
      </c>
      <c r="G364" s="133">
        <v>0</v>
      </c>
      <c r="H364" s="133">
        <v>0</v>
      </c>
      <c r="I364" s="133">
        <v>0</v>
      </c>
    </row>
    <row r="365" spans="1:9">
      <c r="A365" s="142" t="s">
        <v>638</v>
      </c>
      <c r="B365" s="133">
        <v>8</v>
      </c>
      <c r="C365" s="133">
        <v>10</v>
      </c>
      <c r="D365" s="133">
        <v>0</v>
      </c>
      <c r="E365" s="133">
        <v>0</v>
      </c>
      <c r="F365" s="133">
        <v>0</v>
      </c>
      <c r="G365" s="133">
        <v>0</v>
      </c>
      <c r="H365" s="133">
        <v>0</v>
      </c>
      <c r="I365" s="133">
        <v>0</v>
      </c>
    </row>
    <row r="366" spans="1:9">
      <c r="A366" s="142" t="s">
        <v>344</v>
      </c>
      <c r="B366" s="133"/>
      <c r="C366" s="133"/>
      <c r="D366" s="133"/>
      <c r="E366" s="133"/>
      <c r="F366" s="133"/>
      <c r="G366" s="133"/>
      <c r="H366" s="133"/>
      <c r="I366" s="133"/>
    </row>
    <row r="367" spans="1:9">
      <c r="A367" s="143" t="s">
        <v>1</v>
      </c>
      <c r="B367" s="133">
        <v>1</v>
      </c>
      <c r="C367" s="133">
        <v>12</v>
      </c>
      <c r="D367" s="133">
        <v>0</v>
      </c>
      <c r="E367" s="133">
        <v>0</v>
      </c>
      <c r="F367" s="133">
        <v>0</v>
      </c>
      <c r="G367" s="133">
        <v>0</v>
      </c>
      <c r="H367" s="133">
        <v>0</v>
      </c>
      <c r="I367" s="133">
        <v>0</v>
      </c>
    </row>
    <row r="368" spans="1:9">
      <c r="A368" s="143" t="s">
        <v>119</v>
      </c>
      <c r="B368" s="133">
        <v>1</v>
      </c>
      <c r="C368" s="133">
        <v>20</v>
      </c>
      <c r="D368" s="133">
        <v>0</v>
      </c>
      <c r="E368" s="133">
        <v>0</v>
      </c>
      <c r="F368" s="133">
        <v>0</v>
      </c>
      <c r="G368" s="133">
        <v>0</v>
      </c>
      <c r="H368" s="133">
        <v>0</v>
      </c>
      <c r="I368" s="133">
        <v>0</v>
      </c>
    </row>
    <row r="369" spans="1:9">
      <c r="A369" s="142" t="s">
        <v>639</v>
      </c>
      <c r="B369" s="133">
        <v>2</v>
      </c>
      <c r="C369" s="133">
        <v>16</v>
      </c>
      <c r="D369" s="133">
        <v>0</v>
      </c>
      <c r="E369" s="133">
        <v>0</v>
      </c>
      <c r="F369" s="133">
        <v>0</v>
      </c>
      <c r="G369" s="133">
        <v>0</v>
      </c>
      <c r="H369" s="133">
        <v>0</v>
      </c>
      <c r="I369" s="133">
        <v>0</v>
      </c>
    </row>
    <row r="370" spans="1:9">
      <c r="A370" s="142" t="s">
        <v>472</v>
      </c>
      <c r="B370" s="133"/>
      <c r="C370" s="133"/>
      <c r="D370" s="133"/>
      <c r="E370" s="133"/>
      <c r="F370" s="133"/>
      <c r="G370" s="133"/>
      <c r="H370" s="133"/>
      <c r="I370" s="133"/>
    </row>
    <row r="371" spans="1:9">
      <c r="A371" s="143" t="s">
        <v>119</v>
      </c>
      <c r="B371" s="133">
        <v>1</v>
      </c>
      <c r="C371" s="133">
        <v>20</v>
      </c>
      <c r="D371" s="133">
        <v>0</v>
      </c>
      <c r="E371" s="133">
        <v>0</v>
      </c>
      <c r="F371" s="133">
        <v>0</v>
      </c>
      <c r="G371" s="133">
        <v>0</v>
      </c>
      <c r="H371" s="133">
        <v>0</v>
      </c>
      <c r="I371" s="133">
        <v>0</v>
      </c>
    </row>
    <row r="372" spans="1:9">
      <c r="A372" s="142" t="s">
        <v>640</v>
      </c>
      <c r="B372" s="133">
        <v>1</v>
      </c>
      <c r="C372" s="133">
        <v>20</v>
      </c>
      <c r="D372" s="133">
        <v>0</v>
      </c>
      <c r="E372" s="133">
        <v>0</v>
      </c>
      <c r="F372" s="133">
        <v>0</v>
      </c>
      <c r="G372" s="133">
        <v>0</v>
      </c>
      <c r="H372" s="133">
        <v>0</v>
      </c>
      <c r="I372" s="133">
        <v>0</v>
      </c>
    </row>
    <row r="373" spans="1:9">
      <c r="A373" s="142" t="s">
        <v>478</v>
      </c>
      <c r="B373" s="133"/>
      <c r="C373" s="133"/>
      <c r="D373" s="133"/>
      <c r="E373" s="133"/>
      <c r="F373" s="133"/>
      <c r="G373" s="133"/>
      <c r="H373" s="133"/>
      <c r="I373" s="133"/>
    </row>
    <row r="374" spans="1:9">
      <c r="A374" s="143" t="s">
        <v>1</v>
      </c>
      <c r="B374" s="133">
        <v>14</v>
      </c>
      <c r="C374" s="133">
        <v>10</v>
      </c>
      <c r="D374" s="133">
        <v>0</v>
      </c>
      <c r="E374" s="133">
        <v>0</v>
      </c>
      <c r="F374" s="133">
        <v>0</v>
      </c>
      <c r="G374" s="133">
        <v>0</v>
      </c>
      <c r="H374" s="133">
        <v>0</v>
      </c>
      <c r="I374" s="133">
        <v>0</v>
      </c>
    </row>
    <row r="375" spans="1:9">
      <c r="A375" s="142" t="s">
        <v>641</v>
      </c>
      <c r="B375" s="133">
        <v>14</v>
      </c>
      <c r="C375" s="133">
        <v>10</v>
      </c>
      <c r="D375" s="133">
        <v>0</v>
      </c>
      <c r="E375" s="133">
        <v>0</v>
      </c>
      <c r="F375" s="133">
        <v>0</v>
      </c>
      <c r="G375" s="133">
        <v>0</v>
      </c>
      <c r="H375" s="133">
        <v>0</v>
      </c>
      <c r="I375" s="133">
        <v>0</v>
      </c>
    </row>
    <row r="376" spans="1:9">
      <c r="A376" s="142" t="s">
        <v>642</v>
      </c>
      <c r="B376" s="133"/>
      <c r="C376" s="133"/>
      <c r="D376" s="133"/>
      <c r="E376" s="133"/>
      <c r="F376" s="133"/>
      <c r="G376" s="133"/>
      <c r="H376" s="133"/>
      <c r="I376" s="133"/>
    </row>
    <row r="377" spans="1:9">
      <c r="A377" s="143" t="s">
        <v>1</v>
      </c>
      <c r="B377" s="133">
        <v>1</v>
      </c>
      <c r="C377" s="133">
        <v>12</v>
      </c>
      <c r="D377" s="133">
        <v>0</v>
      </c>
      <c r="E377" s="133">
        <v>0</v>
      </c>
      <c r="F377" s="133">
        <v>0</v>
      </c>
      <c r="G377" s="133">
        <v>0</v>
      </c>
      <c r="H377" s="133">
        <v>0</v>
      </c>
      <c r="I377" s="133">
        <v>0</v>
      </c>
    </row>
    <row r="378" spans="1:9">
      <c r="A378" s="142" t="s">
        <v>643</v>
      </c>
      <c r="B378" s="133">
        <v>1</v>
      </c>
      <c r="C378" s="133">
        <v>12</v>
      </c>
      <c r="D378" s="133">
        <v>0</v>
      </c>
      <c r="E378" s="133">
        <v>0</v>
      </c>
      <c r="F378" s="133">
        <v>0</v>
      </c>
      <c r="G378" s="133">
        <v>0</v>
      </c>
      <c r="H378" s="133">
        <v>0</v>
      </c>
      <c r="I378" s="133">
        <v>0</v>
      </c>
    </row>
    <row r="379" spans="1:9">
      <c r="A379" s="152" t="s">
        <v>644</v>
      </c>
      <c r="B379" s="133">
        <v>26</v>
      </c>
      <c r="C379" s="133">
        <v>10.923076923076923</v>
      </c>
      <c r="D379" s="133">
        <v>0</v>
      </c>
      <c r="E379" s="133">
        <v>0</v>
      </c>
      <c r="F379" s="133">
        <v>0</v>
      </c>
      <c r="G379" s="133">
        <v>0</v>
      </c>
      <c r="H379" s="133">
        <v>0</v>
      </c>
      <c r="I379" s="133">
        <v>0</v>
      </c>
    </row>
    <row r="380" spans="1:9">
      <c r="A380" s="146" t="s">
        <v>67</v>
      </c>
      <c r="B380" s="133"/>
      <c r="C380" s="133"/>
      <c r="D380" s="133"/>
      <c r="E380" s="133"/>
      <c r="F380" s="133"/>
      <c r="G380" s="133"/>
      <c r="H380" s="133"/>
      <c r="I380" s="133"/>
    </row>
    <row r="381" spans="1:9">
      <c r="A381" s="142" t="s">
        <v>107</v>
      </c>
      <c r="B381" s="133"/>
      <c r="C381" s="133"/>
      <c r="D381" s="133"/>
      <c r="E381" s="133"/>
      <c r="F381" s="133"/>
      <c r="G381" s="133"/>
      <c r="H381" s="133"/>
      <c r="I381" s="133"/>
    </row>
    <row r="382" spans="1:9">
      <c r="A382" s="143" t="s">
        <v>1</v>
      </c>
      <c r="B382" s="133">
        <v>2</v>
      </c>
      <c r="C382" s="133">
        <v>8</v>
      </c>
      <c r="D382" s="133">
        <v>0</v>
      </c>
      <c r="E382" s="133">
        <v>0</v>
      </c>
      <c r="F382" s="133">
        <v>0</v>
      </c>
      <c r="G382" s="133">
        <v>0</v>
      </c>
      <c r="H382" s="133">
        <v>0</v>
      </c>
      <c r="I382" s="133">
        <v>0</v>
      </c>
    </row>
    <row r="383" spans="1:9">
      <c r="A383" s="143" t="s">
        <v>15</v>
      </c>
      <c r="B383" s="133">
        <v>8</v>
      </c>
      <c r="C383" s="133">
        <v>2</v>
      </c>
      <c r="D383" s="133">
        <v>0</v>
      </c>
      <c r="E383" s="133">
        <v>7150</v>
      </c>
      <c r="F383" s="133">
        <v>0</v>
      </c>
      <c r="G383" s="133">
        <v>0</v>
      </c>
      <c r="H383" s="133">
        <v>0</v>
      </c>
      <c r="I383" s="133">
        <v>7150</v>
      </c>
    </row>
    <row r="384" spans="1:9">
      <c r="A384" s="142" t="s">
        <v>507</v>
      </c>
      <c r="B384" s="133">
        <v>10</v>
      </c>
      <c r="C384" s="133">
        <v>3.2</v>
      </c>
      <c r="D384" s="133">
        <v>0</v>
      </c>
      <c r="E384" s="133">
        <v>7150</v>
      </c>
      <c r="F384" s="133">
        <v>0</v>
      </c>
      <c r="G384" s="133">
        <v>0</v>
      </c>
      <c r="H384" s="133">
        <v>0</v>
      </c>
      <c r="I384" s="133">
        <v>7150</v>
      </c>
    </row>
    <row r="385" spans="1:9">
      <c r="A385" s="131" t="s">
        <v>532</v>
      </c>
      <c r="B385" s="133">
        <v>10</v>
      </c>
      <c r="C385" s="133">
        <v>3.2</v>
      </c>
      <c r="D385" s="133">
        <v>0</v>
      </c>
      <c r="E385" s="133">
        <v>7150</v>
      </c>
      <c r="F385" s="133">
        <v>0</v>
      </c>
      <c r="G385" s="133">
        <v>0</v>
      </c>
      <c r="H385" s="133">
        <v>0</v>
      </c>
      <c r="I385" s="133">
        <v>7150</v>
      </c>
    </row>
    <row r="386" spans="1:9">
      <c r="A386" s="146" t="s">
        <v>52</v>
      </c>
      <c r="B386" s="133"/>
      <c r="C386" s="133"/>
      <c r="D386" s="133"/>
      <c r="E386" s="133"/>
      <c r="F386" s="133"/>
      <c r="G386" s="133"/>
      <c r="H386" s="133"/>
      <c r="I386" s="133"/>
    </row>
    <row r="387" spans="1:9">
      <c r="A387" s="142" t="s">
        <v>388</v>
      </c>
      <c r="B387" s="133"/>
      <c r="C387" s="133"/>
      <c r="D387" s="133"/>
      <c r="E387" s="133"/>
      <c r="F387" s="133"/>
      <c r="G387" s="133"/>
      <c r="H387" s="133"/>
      <c r="I387" s="133"/>
    </row>
    <row r="388" spans="1:9">
      <c r="A388" s="143" t="s">
        <v>1</v>
      </c>
      <c r="B388" s="133">
        <v>101</v>
      </c>
      <c r="C388" s="133">
        <v>10.336633663366337</v>
      </c>
      <c r="D388" s="133">
        <v>0</v>
      </c>
      <c r="E388" s="133">
        <v>0</v>
      </c>
      <c r="F388" s="133">
        <v>0</v>
      </c>
      <c r="G388" s="133">
        <v>0</v>
      </c>
      <c r="H388" s="133">
        <v>0</v>
      </c>
      <c r="I388" s="133">
        <v>0</v>
      </c>
    </row>
    <row r="389" spans="1:9">
      <c r="A389" s="143" t="s">
        <v>15</v>
      </c>
      <c r="B389" s="133">
        <v>7</v>
      </c>
      <c r="C389" s="133">
        <v>2.4285714285714284</v>
      </c>
      <c r="D389" s="133">
        <v>0</v>
      </c>
      <c r="E389" s="133">
        <v>475</v>
      </c>
      <c r="F389" s="133">
        <v>205</v>
      </c>
      <c r="G389" s="133">
        <v>0</v>
      </c>
      <c r="H389" s="133">
        <v>0</v>
      </c>
      <c r="I389" s="133">
        <v>680</v>
      </c>
    </row>
    <row r="390" spans="1:9">
      <c r="A390" s="143" t="s">
        <v>119</v>
      </c>
      <c r="B390" s="133">
        <v>4</v>
      </c>
      <c r="C390" s="133">
        <v>17.5</v>
      </c>
      <c r="D390" s="133">
        <v>0</v>
      </c>
      <c r="E390" s="133">
        <v>0</v>
      </c>
      <c r="F390" s="133">
        <v>0</v>
      </c>
      <c r="G390" s="133">
        <v>0</v>
      </c>
      <c r="H390" s="133">
        <v>0</v>
      </c>
      <c r="I390" s="133">
        <v>0</v>
      </c>
    </row>
    <row r="391" spans="1:9">
      <c r="A391" s="142" t="s">
        <v>533</v>
      </c>
      <c r="B391" s="133">
        <v>112</v>
      </c>
      <c r="C391" s="133">
        <v>10.098214285714286</v>
      </c>
      <c r="D391" s="133">
        <v>0</v>
      </c>
      <c r="E391" s="133">
        <v>475</v>
      </c>
      <c r="F391" s="133">
        <v>205</v>
      </c>
      <c r="G391" s="133">
        <v>0</v>
      </c>
      <c r="H391" s="133">
        <v>0</v>
      </c>
      <c r="I391" s="133">
        <v>680</v>
      </c>
    </row>
    <row r="392" spans="1:9">
      <c r="A392" s="142" t="s">
        <v>416</v>
      </c>
      <c r="B392" s="133"/>
      <c r="C392" s="133"/>
      <c r="D392" s="133"/>
      <c r="E392" s="133"/>
      <c r="F392" s="133"/>
      <c r="G392" s="133"/>
      <c r="H392" s="133"/>
      <c r="I392" s="133"/>
    </row>
    <row r="393" spans="1:9">
      <c r="A393" s="143" t="s">
        <v>15</v>
      </c>
      <c r="B393" s="133">
        <v>2</v>
      </c>
      <c r="C393" s="133">
        <v>2</v>
      </c>
      <c r="D393" s="133">
        <v>0</v>
      </c>
      <c r="E393" s="133">
        <v>50</v>
      </c>
      <c r="F393" s="133">
        <v>0</v>
      </c>
      <c r="G393" s="133">
        <v>0</v>
      </c>
      <c r="H393" s="133">
        <v>0</v>
      </c>
      <c r="I393" s="133">
        <v>50</v>
      </c>
    </row>
    <row r="394" spans="1:9">
      <c r="A394" s="142" t="s">
        <v>534</v>
      </c>
      <c r="B394" s="133">
        <v>2</v>
      </c>
      <c r="C394" s="133">
        <v>2</v>
      </c>
      <c r="D394" s="133">
        <v>0</v>
      </c>
      <c r="E394" s="133">
        <v>50</v>
      </c>
      <c r="F394" s="133">
        <v>0</v>
      </c>
      <c r="G394" s="133">
        <v>0</v>
      </c>
      <c r="H394" s="133">
        <v>0</v>
      </c>
      <c r="I394" s="133">
        <v>50</v>
      </c>
    </row>
    <row r="395" spans="1:9">
      <c r="A395" s="142" t="s">
        <v>424</v>
      </c>
      <c r="B395" s="133"/>
      <c r="C395" s="133"/>
      <c r="D395" s="133"/>
      <c r="E395" s="133"/>
      <c r="F395" s="133"/>
      <c r="G395" s="133"/>
      <c r="H395" s="133"/>
      <c r="I395" s="133"/>
    </row>
    <row r="396" spans="1:9">
      <c r="A396" s="143" t="s">
        <v>15</v>
      </c>
      <c r="B396" s="133">
        <v>5</v>
      </c>
      <c r="C396" s="133">
        <v>2</v>
      </c>
      <c r="D396" s="133">
        <v>0</v>
      </c>
      <c r="E396" s="133">
        <v>125</v>
      </c>
      <c r="F396" s="133">
        <v>0</v>
      </c>
      <c r="G396" s="133">
        <v>0</v>
      </c>
      <c r="H396" s="133">
        <v>0</v>
      </c>
      <c r="I396" s="133">
        <v>125</v>
      </c>
    </row>
    <row r="397" spans="1:9">
      <c r="A397" s="142" t="s">
        <v>535</v>
      </c>
      <c r="B397" s="133">
        <v>5</v>
      </c>
      <c r="C397" s="133">
        <v>2</v>
      </c>
      <c r="D397" s="133">
        <v>0</v>
      </c>
      <c r="E397" s="133">
        <v>125</v>
      </c>
      <c r="F397" s="133">
        <v>0</v>
      </c>
      <c r="G397" s="133">
        <v>0</v>
      </c>
      <c r="H397" s="133">
        <v>0</v>
      </c>
      <c r="I397" s="133">
        <v>125</v>
      </c>
    </row>
    <row r="398" spans="1:9">
      <c r="A398" s="142" t="s">
        <v>454</v>
      </c>
      <c r="B398" s="133"/>
      <c r="C398" s="133"/>
      <c r="D398" s="133"/>
      <c r="E398" s="133"/>
      <c r="F398" s="133"/>
      <c r="G398" s="133"/>
      <c r="H398" s="133"/>
      <c r="I398" s="133"/>
    </row>
    <row r="399" spans="1:9">
      <c r="A399" s="143" t="s">
        <v>15</v>
      </c>
      <c r="B399" s="133">
        <v>1</v>
      </c>
      <c r="C399" s="133">
        <v>2</v>
      </c>
      <c r="D399" s="133">
        <v>0</v>
      </c>
      <c r="E399" s="133">
        <v>25</v>
      </c>
      <c r="F399" s="133">
        <v>0</v>
      </c>
      <c r="G399" s="133">
        <v>0</v>
      </c>
      <c r="H399" s="133">
        <v>0</v>
      </c>
      <c r="I399" s="133">
        <v>25</v>
      </c>
    </row>
    <row r="400" spans="1:9">
      <c r="A400" s="142" t="s">
        <v>536</v>
      </c>
      <c r="B400" s="133">
        <v>1</v>
      </c>
      <c r="C400" s="133">
        <v>2</v>
      </c>
      <c r="D400" s="133">
        <v>0</v>
      </c>
      <c r="E400" s="133">
        <v>25</v>
      </c>
      <c r="F400" s="133">
        <v>0</v>
      </c>
      <c r="G400" s="133">
        <v>0</v>
      </c>
      <c r="H400" s="133">
        <v>0</v>
      </c>
      <c r="I400" s="133">
        <v>25</v>
      </c>
    </row>
    <row r="401" spans="1:9">
      <c r="A401" s="142" t="s">
        <v>459</v>
      </c>
      <c r="B401" s="133"/>
      <c r="C401" s="133"/>
      <c r="D401" s="133"/>
      <c r="E401" s="133"/>
      <c r="F401" s="133"/>
      <c r="G401" s="133"/>
      <c r="H401" s="133"/>
      <c r="I401" s="133"/>
    </row>
    <row r="402" spans="1:9">
      <c r="A402" s="143" t="s">
        <v>15</v>
      </c>
      <c r="B402" s="133">
        <v>1</v>
      </c>
      <c r="C402" s="133">
        <v>2</v>
      </c>
      <c r="D402" s="133">
        <v>0</v>
      </c>
      <c r="E402" s="133">
        <v>25</v>
      </c>
      <c r="F402" s="133">
        <v>0</v>
      </c>
      <c r="G402" s="133">
        <v>0</v>
      </c>
      <c r="H402" s="133">
        <v>0</v>
      </c>
      <c r="I402" s="133">
        <v>25</v>
      </c>
    </row>
    <row r="403" spans="1:9">
      <c r="A403" s="142" t="s">
        <v>537</v>
      </c>
      <c r="B403" s="133">
        <v>1</v>
      </c>
      <c r="C403" s="133">
        <v>2</v>
      </c>
      <c r="D403" s="133">
        <v>0</v>
      </c>
      <c r="E403" s="133">
        <v>25</v>
      </c>
      <c r="F403" s="133">
        <v>0</v>
      </c>
      <c r="G403" s="133">
        <v>0</v>
      </c>
      <c r="H403" s="133">
        <v>0</v>
      </c>
      <c r="I403" s="133">
        <v>25</v>
      </c>
    </row>
    <row r="404" spans="1:9">
      <c r="A404" s="152" t="s">
        <v>538</v>
      </c>
      <c r="B404" s="133">
        <v>121</v>
      </c>
      <c r="C404" s="133">
        <v>9.49586776859504</v>
      </c>
      <c r="D404" s="133">
        <v>0</v>
      </c>
      <c r="E404" s="133">
        <v>700</v>
      </c>
      <c r="F404" s="133">
        <v>205</v>
      </c>
      <c r="G404" s="133">
        <v>0</v>
      </c>
      <c r="H404" s="133">
        <v>0</v>
      </c>
      <c r="I404" s="133">
        <v>905</v>
      </c>
    </row>
    <row r="405" spans="1:9">
      <c r="A405" s="146" t="s">
        <v>53</v>
      </c>
      <c r="B405" s="133"/>
      <c r="C405" s="133"/>
      <c r="D405" s="133"/>
      <c r="E405" s="133"/>
      <c r="F405" s="133"/>
      <c r="G405" s="133"/>
      <c r="H405" s="133"/>
      <c r="I405" s="133"/>
    </row>
    <row r="406" spans="1:9">
      <c r="A406" s="142" t="s">
        <v>341</v>
      </c>
      <c r="B406" s="133"/>
      <c r="C406" s="133"/>
      <c r="D406" s="133"/>
      <c r="E406" s="133"/>
      <c r="F406" s="133"/>
      <c r="G406" s="133"/>
      <c r="H406" s="133"/>
      <c r="I406" s="133"/>
    </row>
    <row r="407" spans="1:9">
      <c r="A407" s="143" t="s">
        <v>1</v>
      </c>
      <c r="B407" s="133">
        <v>65</v>
      </c>
      <c r="C407" s="133">
        <v>8.5538461538461537</v>
      </c>
      <c r="D407" s="133">
        <v>0</v>
      </c>
      <c r="E407" s="133">
        <v>0</v>
      </c>
      <c r="F407" s="133">
        <v>0</v>
      </c>
      <c r="G407" s="133">
        <v>0</v>
      </c>
      <c r="H407" s="133">
        <v>0</v>
      </c>
      <c r="I407" s="133">
        <v>0</v>
      </c>
    </row>
    <row r="408" spans="1:9">
      <c r="A408" s="143" t="s">
        <v>119</v>
      </c>
      <c r="B408" s="133">
        <v>4</v>
      </c>
      <c r="C408" s="133">
        <v>15.75</v>
      </c>
      <c r="D408" s="133">
        <v>0</v>
      </c>
      <c r="E408" s="133">
        <v>0</v>
      </c>
      <c r="F408" s="133">
        <v>0</v>
      </c>
      <c r="G408" s="133">
        <v>0</v>
      </c>
      <c r="H408" s="133">
        <v>0</v>
      </c>
      <c r="I408" s="133">
        <v>0</v>
      </c>
    </row>
    <row r="409" spans="1:9">
      <c r="A409" s="142" t="s">
        <v>645</v>
      </c>
      <c r="B409" s="133">
        <v>69</v>
      </c>
      <c r="C409" s="133">
        <v>8.9710144927536231</v>
      </c>
      <c r="D409" s="133">
        <v>0</v>
      </c>
      <c r="E409" s="133">
        <v>0</v>
      </c>
      <c r="F409" s="133">
        <v>0</v>
      </c>
      <c r="G409" s="133">
        <v>0</v>
      </c>
      <c r="H409" s="133">
        <v>0</v>
      </c>
      <c r="I409" s="133">
        <v>0</v>
      </c>
    </row>
    <row r="410" spans="1:9">
      <c r="A410" s="142" t="s">
        <v>425</v>
      </c>
      <c r="B410" s="133"/>
      <c r="C410" s="133"/>
      <c r="D410" s="133"/>
      <c r="E410" s="133"/>
      <c r="F410" s="133"/>
      <c r="G410" s="133"/>
      <c r="H410" s="133"/>
      <c r="I410" s="133"/>
    </row>
    <row r="411" spans="1:9">
      <c r="A411" s="143" t="s">
        <v>1</v>
      </c>
      <c r="B411" s="133">
        <v>21</v>
      </c>
      <c r="C411" s="133">
        <v>8</v>
      </c>
      <c r="D411" s="133">
        <v>0</v>
      </c>
      <c r="E411" s="133">
        <v>0</v>
      </c>
      <c r="F411" s="133">
        <v>0</v>
      </c>
      <c r="G411" s="133">
        <v>0</v>
      </c>
      <c r="H411" s="133">
        <v>0</v>
      </c>
      <c r="I411" s="133">
        <v>0</v>
      </c>
    </row>
    <row r="412" spans="1:9">
      <c r="A412" s="142" t="s">
        <v>646</v>
      </c>
      <c r="B412" s="133">
        <v>21</v>
      </c>
      <c r="C412" s="133">
        <v>8</v>
      </c>
      <c r="D412" s="133">
        <v>0</v>
      </c>
      <c r="E412" s="133">
        <v>0</v>
      </c>
      <c r="F412" s="133">
        <v>0</v>
      </c>
      <c r="G412" s="133">
        <v>0</v>
      </c>
      <c r="H412" s="133">
        <v>0</v>
      </c>
      <c r="I412" s="133">
        <v>0</v>
      </c>
    </row>
    <row r="413" spans="1:9">
      <c r="A413" s="142" t="s">
        <v>162</v>
      </c>
      <c r="B413" s="133"/>
      <c r="C413" s="133"/>
      <c r="D413" s="133"/>
      <c r="E413" s="133"/>
      <c r="F413" s="133"/>
      <c r="G413" s="133"/>
      <c r="H413" s="133"/>
      <c r="I413" s="133"/>
    </row>
    <row r="414" spans="1:9">
      <c r="A414" s="143" t="s">
        <v>1</v>
      </c>
      <c r="B414" s="133">
        <v>93</v>
      </c>
      <c r="C414" s="133">
        <v>9.849462365591398</v>
      </c>
      <c r="D414" s="133">
        <v>0</v>
      </c>
      <c r="E414" s="133">
        <v>0</v>
      </c>
      <c r="F414" s="133">
        <v>0</v>
      </c>
      <c r="G414" s="133">
        <v>0</v>
      </c>
      <c r="H414" s="133">
        <v>0</v>
      </c>
      <c r="I414" s="133">
        <v>0</v>
      </c>
    </row>
    <row r="415" spans="1:9">
      <c r="A415" s="143" t="s">
        <v>119</v>
      </c>
      <c r="B415" s="133">
        <v>4</v>
      </c>
      <c r="C415" s="133">
        <v>17.5</v>
      </c>
      <c r="D415" s="133">
        <v>0</v>
      </c>
      <c r="E415" s="133">
        <v>0</v>
      </c>
      <c r="F415" s="133">
        <v>0</v>
      </c>
      <c r="G415" s="133">
        <v>0</v>
      </c>
      <c r="H415" s="133">
        <v>0</v>
      </c>
      <c r="I415" s="133">
        <v>0</v>
      </c>
    </row>
    <row r="416" spans="1:9">
      <c r="A416" s="142" t="s">
        <v>647</v>
      </c>
      <c r="B416" s="133">
        <v>97</v>
      </c>
      <c r="C416" s="133">
        <v>10.164948453608247</v>
      </c>
      <c r="D416" s="133">
        <v>0</v>
      </c>
      <c r="E416" s="133">
        <v>0</v>
      </c>
      <c r="F416" s="133">
        <v>0</v>
      </c>
      <c r="G416" s="133">
        <v>0</v>
      </c>
      <c r="H416" s="133">
        <v>0</v>
      </c>
      <c r="I416" s="133">
        <v>0</v>
      </c>
    </row>
    <row r="417" spans="1:9">
      <c r="A417" s="142" t="s">
        <v>467</v>
      </c>
      <c r="B417" s="133"/>
      <c r="C417" s="133"/>
      <c r="D417" s="133"/>
      <c r="E417" s="133"/>
      <c r="F417" s="133"/>
      <c r="G417" s="133"/>
      <c r="H417" s="133"/>
      <c r="I417" s="133"/>
    </row>
    <row r="418" spans="1:9">
      <c r="A418" s="143" t="s">
        <v>1</v>
      </c>
      <c r="B418" s="133">
        <v>24</v>
      </c>
      <c r="C418" s="133">
        <v>8.1666666666666661</v>
      </c>
      <c r="D418" s="133">
        <v>0</v>
      </c>
      <c r="E418" s="133">
        <v>0</v>
      </c>
      <c r="F418" s="133">
        <v>0</v>
      </c>
      <c r="G418" s="133">
        <v>0</v>
      </c>
      <c r="H418" s="133">
        <v>0</v>
      </c>
      <c r="I418" s="133">
        <v>0</v>
      </c>
    </row>
    <row r="419" spans="1:9">
      <c r="A419" s="143" t="s">
        <v>15</v>
      </c>
      <c r="B419" s="133">
        <v>1</v>
      </c>
      <c r="C419" s="133">
        <v>3</v>
      </c>
      <c r="D419" s="133">
        <v>0</v>
      </c>
      <c r="E419" s="133">
        <v>0</v>
      </c>
      <c r="F419" s="133">
        <v>50</v>
      </c>
      <c r="G419" s="133">
        <v>0</v>
      </c>
      <c r="H419" s="133">
        <v>0</v>
      </c>
      <c r="I419" s="133">
        <v>50</v>
      </c>
    </row>
    <row r="420" spans="1:9">
      <c r="A420" s="142" t="s">
        <v>539</v>
      </c>
      <c r="B420" s="133">
        <v>25</v>
      </c>
      <c r="C420" s="133">
        <v>7.96</v>
      </c>
      <c r="D420" s="133">
        <v>0</v>
      </c>
      <c r="E420" s="133">
        <v>0</v>
      </c>
      <c r="F420" s="133">
        <v>50</v>
      </c>
      <c r="G420" s="133">
        <v>0</v>
      </c>
      <c r="H420" s="133">
        <v>0</v>
      </c>
      <c r="I420" s="133">
        <v>50</v>
      </c>
    </row>
    <row r="421" spans="1:9">
      <c r="A421" s="142" t="s">
        <v>430</v>
      </c>
      <c r="B421" s="133"/>
      <c r="C421" s="133"/>
      <c r="D421" s="133"/>
      <c r="E421" s="133"/>
      <c r="F421" s="133"/>
      <c r="G421" s="133"/>
      <c r="H421" s="133"/>
      <c r="I421" s="133"/>
    </row>
    <row r="422" spans="1:9">
      <c r="A422" s="143" t="s">
        <v>1</v>
      </c>
      <c r="B422" s="133">
        <v>1</v>
      </c>
      <c r="C422" s="133">
        <v>10</v>
      </c>
      <c r="D422" s="133">
        <v>0</v>
      </c>
      <c r="E422" s="133">
        <v>0</v>
      </c>
      <c r="F422" s="133">
        <v>0</v>
      </c>
      <c r="G422" s="133">
        <v>0</v>
      </c>
      <c r="H422" s="133">
        <v>0</v>
      </c>
      <c r="I422" s="133">
        <v>0</v>
      </c>
    </row>
    <row r="423" spans="1:9">
      <c r="A423" s="143" t="s">
        <v>15</v>
      </c>
      <c r="B423" s="133">
        <v>1</v>
      </c>
      <c r="C423" s="133">
        <v>2</v>
      </c>
      <c r="D423" s="133">
        <v>0</v>
      </c>
      <c r="E423" s="133">
        <v>150</v>
      </c>
      <c r="F423" s="133">
        <v>0</v>
      </c>
      <c r="G423" s="133">
        <v>0</v>
      </c>
      <c r="H423" s="133">
        <v>0</v>
      </c>
      <c r="I423" s="133">
        <v>150</v>
      </c>
    </row>
    <row r="424" spans="1:9">
      <c r="A424" s="142" t="s">
        <v>540</v>
      </c>
      <c r="B424" s="133">
        <v>2</v>
      </c>
      <c r="C424" s="133">
        <v>6</v>
      </c>
      <c r="D424" s="133">
        <v>0</v>
      </c>
      <c r="E424" s="133">
        <v>150</v>
      </c>
      <c r="F424" s="133">
        <v>0</v>
      </c>
      <c r="G424" s="133">
        <v>0</v>
      </c>
      <c r="H424" s="133">
        <v>0</v>
      </c>
      <c r="I424" s="133">
        <v>150</v>
      </c>
    </row>
    <row r="425" spans="1:9">
      <c r="A425" s="142" t="s">
        <v>455</v>
      </c>
      <c r="B425" s="133"/>
      <c r="C425" s="133"/>
      <c r="D425" s="133"/>
      <c r="E425" s="133"/>
      <c r="F425" s="133"/>
      <c r="G425" s="133"/>
      <c r="H425" s="133"/>
      <c r="I425" s="133"/>
    </row>
    <row r="426" spans="1:9">
      <c r="A426" s="143" t="s">
        <v>1</v>
      </c>
      <c r="B426" s="133">
        <v>1</v>
      </c>
      <c r="C426" s="133">
        <v>8</v>
      </c>
      <c r="D426" s="133">
        <v>0</v>
      </c>
      <c r="E426" s="133">
        <v>0</v>
      </c>
      <c r="F426" s="133">
        <v>0</v>
      </c>
      <c r="G426" s="133">
        <v>0</v>
      </c>
      <c r="H426" s="133">
        <v>0</v>
      </c>
      <c r="I426" s="133">
        <v>0</v>
      </c>
    </row>
    <row r="427" spans="1:9">
      <c r="A427" s="142" t="s">
        <v>648</v>
      </c>
      <c r="B427" s="133">
        <v>1</v>
      </c>
      <c r="C427" s="133">
        <v>8</v>
      </c>
      <c r="D427" s="133">
        <v>0</v>
      </c>
      <c r="E427" s="133">
        <v>0</v>
      </c>
      <c r="F427" s="133">
        <v>0</v>
      </c>
      <c r="G427" s="133">
        <v>0</v>
      </c>
      <c r="H427" s="133">
        <v>0</v>
      </c>
      <c r="I427" s="133">
        <v>0</v>
      </c>
    </row>
    <row r="428" spans="1:9">
      <c r="A428" s="142" t="s">
        <v>461</v>
      </c>
      <c r="B428" s="133"/>
      <c r="C428" s="133"/>
      <c r="D428" s="133"/>
      <c r="E428" s="133"/>
      <c r="F428" s="133"/>
      <c r="G428" s="133"/>
      <c r="H428" s="133"/>
      <c r="I428" s="133"/>
    </row>
    <row r="429" spans="1:9">
      <c r="A429" s="143" t="s">
        <v>1</v>
      </c>
      <c r="B429" s="133">
        <v>1</v>
      </c>
      <c r="C429" s="133">
        <v>8</v>
      </c>
      <c r="D429" s="133">
        <v>0</v>
      </c>
      <c r="E429" s="133">
        <v>0</v>
      </c>
      <c r="F429" s="133">
        <v>0</v>
      </c>
      <c r="G429" s="133">
        <v>0</v>
      </c>
      <c r="H429" s="133">
        <v>0</v>
      </c>
      <c r="I429" s="133">
        <v>0</v>
      </c>
    </row>
    <row r="430" spans="1:9">
      <c r="A430" s="142" t="s">
        <v>649</v>
      </c>
      <c r="B430" s="133">
        <v>1</v>
      </c>
      <c r="C430" s="133">
        <v>8</v>
      </c>
      <c r="D430" s="133">
        <v>0</v>
      </c>
      <c r="E430" s="133">
        <v>0</v>
      </c>
      <c r="F430" s="133">
        <v>0</v>
      </c>
      <c r="G430" s="133">
        <v>0</v>
      </c>
      <c r="H430" s="133">
        <v>0</v>
      </c>
      <c r="I430" s="133">
        <v>0</v>
      </c>
    </row>
    <row r="431" spans="1:9">
      <c r="A431" s="142" t="s">
        <v>463</v>
      </c>
      <c r="B431" s="133"/>
      <c r="C431" s="133"/>
      <c r="D431" s="133"/>
      <c r="E431" s="133"/>
      <c r="F431" s="133"/>
      <c r="G431" s="133"/>
      <c r="H431" s="133"/>
      <c r="I431" s="133"/>
    </row>
    <row r="432" spans="1:9">
      <c r="A432" s="143" t="s">
        <v>1</v>
      </c>
      <c r="B432" s="133">
        <v>1</v>
      </c>
      <c r="C432" s="133">
        <v>8</v>
      </c>
      <c r="D432" s="133">
        <v>0</v>
      </c>
      <c r="E432" s="133">
        <v>0</v>
      </c>
      <c r="F432" s="133">
        <v>0</v>
      </c>
      <c r="G432" s="133">
        <v>0</v>
      </c>
      <c r="H432" s="133">
        <v>0</v>
      </c>
      <c r="I432" s="133">
        <v>0</v>
      </c>
    </row>
    <row r="433" spans="1:9">
      <c r="A433" s="142" t="s">
        <v>650</v>
      </c>
      <c r="B433" s="133">
        <v>1</v>
      </c>
      <c r="C433" s="133">
        <v>8</v>
      </c>
      <c r="D433" s="133">
        <v>0</v>
      </c>
      <c r="E433" s="133">
        <v>0</v>
      </c>
      <c r="F433" s="133">
        <v>0</v>
      </c>
      <c r="G433" s="133">
        <v>0</v>
      </c>
      <c r="H433" s="133">
        <v>0</v>
      </c>
      <c r="I433" s="133">
        <v>0</v>
      </c>
    </row>
    <row r="434" spans="1:9">
      <c r="A434" s="142" t="s">
        <v>464</v>
      </c>
      <c r="B434" s="133"/>
      <c r="C434" s="133"/>
      <c r="D434" s="133"/>
      <c r="E434" s="133"/>
      <c r="F434" s="133"/>
      <c r="G434" s="133"/>
      <c r="H434" s="133"/>
      <c r="I434" s="133"/>
    </row>
    <row r="435" spans="1:9">
      <c r="A435" s="143" t="s">
        <v>1</v>
      </c>
      <c r="B435" s="133">
        <v>3</v>
      </c>
      <c r="C435" s="133">
        <v>8</v>
      </c>
      <c r="D435" s="133">
        <v>0</v>
      </c>
      <c r="E435" s="133">
        <v>0</v>
      </c>
      <c r="F435" s="133">
        <v>0</v>
      </c>
      <c r="G435" s="133">
        <v>0</v>
      </c>
      <c r="H435" s="133">
        <v>0</v>
      </c>
      <c r="I435" s="133">
        <v>0</v>
      </c>
    </row>
    <row r="436" spans="1:9">
      <c r="A436" s="142" t="s">
        <v>513</v>
      </c>
      <c r="B436" s="133">
        <v>3</v>
      </c>
      <c r="C436" s="133">
        <v>8</v>
      </c>
      <c r="D436" s="133">
        <v>0</v>
      </c>
      <c r="E436" s="133">
        <v>0</v>
      </c>
      <c r="F436" s="133">
        <v>0</v>
      </c>
      <c r="G436" s="133">
        <v>0</v>
      </c>
      <c r="H436" s="133">
        <v>0</v>
      </c>
      <c r="I436" s="133">
        <v>0</v>
      </c>
    </row>
    <row r="437" spans="1:9">
      <c r="A437" s="142" t="s">
        <v>481</v>
      </c>
      <c r="B437" s="133"/>
      <c r="C437" s="133"/>
      <c r="D437" s="133"/>
      <c r="E437" s="133"/>
      <c r="F437" s="133"/>
      <c r="G437" s="133"/>
      <c r="H437" s="133"/>
      <c r="I437" s="133"/>
    </row>
    <row r="438" spans="1:9">
      <c r="A438" s="143" t="s">
        <v>1</v>
      </c>
      <c r="B438" s="133">
        <v>2</v>
      </c>
      <c r="C438" s="133">
        <v>12</v>
      </c>
      <c r="D438" s="133">
        <v>0</v>
      </c>
      <c r="E438" s="133">
        <v>0</v>
      </c>
      <c r="F438" s="133">
        <v>0</v>
      </c>
      <c r="G438" s="133">
        <v>0</v>
      </c>
      <c r="H438" s="133">
        <v>0</v>
      </c>
      <c r="I438" s="133">
        <v>0</v>
      </c>
    </row>
    <row r="439" spans="1:9">
      <c r="A439" s="142" t="s">
        <v>651</v>
      </c>
      <c r="B439" s="133">
        <v>2</v>
      </c>
      <c r="C439" s="133">
        <v>12</v>
      </c>
      <c r="D439" s="133">
        <v>0</v>
      </c>
      <c r="E439" s="133">
        <v>0</v>
      </c>
      <c r="F439" s="133">
        <v>0</v>
      </c>
      <c r="G439" s="133">
        <v>0</v>
      </c>
      <c r="H439" s="133">
        <v>0</v>
      </c>
      <c r="I439" s="133">
        <v>0</v>
      </c>
    </row>
    <row r="440" spans="1:9">
      <c r="A440" s="152" t="s">
        <v>541</v>
      </c>
      <c r="B440" s="133">
        <v>222</v>
      </c>
      <c r="C440" s="133">
        <v>9.26126126126126</v>
      </c>
      <c r="D440" s="133">
        <v>0</v>
      </c>
      <c r="E440" s="133">
        <v>150</v>
      </c>
      <c r="F440" s="133">
        <v>50</v>
      </c>
      <c r="G440" s="133">
        <v>0</v>
      </c>
      <c r="H440" s="133">
        <v>0</v>
      </c>
      <c r="I440" s="133">
        <v>200</v>
      </c>
    </row>
    <row r="441" spans="1:9">
      <c r="A441" s="146" t="s">
        <v>319</v>
      </c>
      <c r="B441" s="133"/>
      <c r="C441" s="133"/>
      <c r="D441" s="133"/>
      <c r="E441" s="133"/>
      <c r="F441" s="133"/>
      <c r="G441" s="133"/>
      <c r="H441" s="133"/>
      <c r="I441" s="133"/>
    </row>
    <row r="442" spans="1:9">
      <c r="A442" s="132" t="s">
        <v>320</v>
      </c>
      <c r="B442" s="133"/>
      <c r="C442" s="133"/>
      <c r="D442" s="133"/>
      <c r="E442" s="133"/>
      <c r="F442" s="133"/>
      <c r="G442" s="133"/>
      <c r="H442" s="133"/>
      <c r="I442" s="133"/>
    </row>
    <row r="443" spans="1:9">
      <c r="A443" s="141" t="s">
        <v>1</v>
      </c>
      <c r="B443" s="133">
        <v>1</v>
      </c>
      <c r="C443" s="133" t="e">
        <v>#DIV/0!</v>
      </c>
      <c r="D443" s="133">
        <v>0</v>
      </c>
      <c r="E443" s="133">
        <v>0</v>
      </c>
      <c r="F443" s="133">
        <v>0</v>
      </c>
      <c r="G443" s="133">
        <v>0</v>
      </c>
      <c r="H443" s="133">
        <v>0</v>
      </c>
      <c r="I443" s="133">
        <v>0</v>
      </c>
    </row>
    <row r="444" spans="1:9">
      <c r="A444" s="132" t="s">
        <v>652</v>
      </c>
      <c r="B444" s="133">
        <v>1</v>
      </c>
      <c r="C444" s="133" t="e">
        <v>#DIV/0!</v>
      </c>
      <c r="D444" s="133">
        <v>0</v>
      </c>
      <c r="E444" s="133">
        <v>0</v>
      </c>
      <c r="F444" s="133">
        <v>0</v>
      </c>
      <c r="G444" s="133">
        <v>0</v>
      </c>
      <c r="H444" s="133">
        <v>0</v>
      </c>
      <c r="I444" s="133">
        <v>0</v>
      </c>
    </row>
    <row r="445" spans="1:9">
      <c r="A445" s="131" t="s">
        <v>653</v>
      </c>
      <c r="B445" s="133">
        <v>1</v>
      </c>
      <c r="C445" s="133" t="e">
        <v>#DIV/0!</v>
      </c>
      <c r="D445" s="133">
        <v>0</v>
      </c>
      <c r="E445" s="133">
        <v>0</v>
      </c>
      <c r="F445" s="133">
        <v>0</v>
      </c>
      <c r="G445" s="133">
        <v>0</v>
      </c>
      <c r="H445" s="133">
        <v>0</v>
      </c>
      <c r="I445" s="133">
        <v>0</v>
      </c>
    </row>
    <row r="446" spans="1:9">
      <c r="A446" s="146" t="s">
        <v>298</v>
      </c>
      <c r="B446" s="133"/>
      <c r="C446" s="133"/>
      <c r="D446" s="133"/>
      <c r="E446" s="133"/>
      <c r="F446" s="133"/>
      <c r="G446" s="133"/>
      <c r="H446" s="133"/>
      <c r="I446" s="133"/>
    </row>
    <row r="447" spans="1:9">
      <c r="A447" s="132" t="s">
        <v>299</v>
      </c>
      <c r="B447" s="133"/>
      <c r="C447" s="133"/>
      <c r="D447" s="133"/>
      <c r="E447" s="133"/>
      <c r="F447" s="133"/>
      <c r="G447" s="133"/>
      <c r="H447" s="133"/>
      <c r="I447" s="133"/>
    </row>
    <row r="448" spans="1:9">
      <c r="A448" s="141" t="s">
        <v>1</v>
      </c>
      <c r="B448" s="133">
        <v>2</v>
      </c>
      <c r="C448" s="133" t="e">
        <v>#DIV/0!</v>
      </c>
      <c r="D448" s="133">
        <v>0</v>
      </c>
      <c r="E448" s="133">
        <v>0</v>
      </c>
      <c r="F448" s="133">
        <v>0</v>
      </c>
      <c r="G448" s="133">
        <v>0</v>
      </c>
      <c r="H448" s="133">
        <v>0</v>
      </c>
      <c r="I448" s="133">
        <v>0</v>
      </c>
    </row>
    <row r="449" spans="1:9">
      <c r="A449" s="132" t="s">
        <v>654</v>
      </c>
      <c r="B449" s="133">
        <v>2</v>
      </c>
      <c r="C449" s="133" t="e">
        <v>#DIV/0!</v>
      </c>
      <c r="D449" s="133">
        <v>0</v>
      </c>
      <c r="E449" s="133">
        <v>0</v>
      </c>
      <c r="F449" s="133">
        <v>0</v>
      </c>
      <c r="G449" s="133">
        <v>0</v>
      </c>
      <c r="H449" s="133">
        <v>0</v>
      </c>
      <c r="I449" s="133">
        <v>0</v>
      </c>
    </row>
    <row r="450" spans="1:9">
      <c r="A450" s="132" t="s">
        <v>301</v>
      </c>
      <c r="B450" s="133"/>
      <c r="C450" s="133"/>
      <c r="D450" s="133"/>
      <c r="E450" s="133"/>
      <c r="F450" s="133"/>
      <c r="G450" s="133"/>
      <c r="H450" s="133"/>
      <c r="I450" s="133"/>
    </row>
    <row r="451" spans="1:9">
      <c r="A451" s="141" t="s">
        <v>1</v>
      </c>
      <c r="B451" s="133">
        <v>3</v>
      </c>
      <c r="C451" s="133" t="e">
        <v>#DIV/0!</v>
      </c>
      <c r="D451" s="133">
        <v>0</v>
      </c>
      <c r="E451" s="133">
        <v>0</v>
      </c>
      <c r="F451" s="133">
        <v>0</v>
      </c>
      <c r="G451" s="133">
        <v>0</v>
      </c>
      <c r="H451" s="133">
        <v>0</v>
      </c>
      <c r="I451" s="133">
        <v>0</v>
      </c>
    </row>
    <row r="452" spans="1:9">
      <c r="A452" s="132" t="s">
        <v>655</v>
      </c>
      <c r="B452" s="133">
        <v>3</v>
      </c>
      <c r="C452" s="133" t="e">
        <v>#DIV/0!</v>
      </c>
      <c r="D452" s="133">
        <v>0</v>
      </c>
      <c r="E452" s="133">
        <v>0</v>
      </c>
      <c r="F452" s="133">
        <v>0</v>
      </c>
      <c r="G452" s="133">
        <v>0</v>
      </c>
      <c r="H452" s="133">
        <v>0</v>
      </c>
      <c r="I452" s="133">
        <v>0</v>
      </c>
    </row>
    <row r="453" spans="1:9">
      <c r="A453" s="132" t="s">
        <v>300</v>
      </c>
      <c r="B453" s="133"/>
      <c r="C453" s="133"/>
      <c r="D453" s="133"/>
      <c r="E453" s="133"/>
      <c r="F453" s="133"/>
      <c r="G453" s="133"/>
      <c r="H453" s="133"/>
      <c r="I453" s="133"/>
    </row>
    <row r="454" spans="1:9">
      <c r="A454" s="141" t="s">
        <v>1</v>
      </c>
      <c r="B454" s="133">
        <v>2</v>
      </c>
      <c r="C454" s="133" t="e">
        <v>#DIV/0!</v>
      </c>
      <c r="D454" s="133">
        <v>0</v>
      </c>
      <c r="E454" s="133">
        <v>0</v>
      </c>
      <c r="F454" s="133">
        <v>0</v>
      </c>
      <c r="G454" s="133">
        <v>0</v>
      </c>
      <c r="H454" s="133">
        <v>0</v>
      </c>
      <c r="I454" s="133">
        <v>0</v>
      </c>
    </row>
    <row r="455" spans="1:9">
      <c r="A455" s="132" t="s">
        <v>656</v>
      </c>
      <c r="B455" s="133">
        <v>2</v>
      </c>
      <c r="C455" s="133" t="e">
        <v>#DIV/0!</v>
      </c>
      <c r="D455" s="133">
        <v>0</v>
      </c>
      <c r="E455" s="133">
        <v>0</v>
      </c>
      <c r="F455" s="133">
        <v>0</v>
      </c>
      <c r="G455" s="133">
        <v>0</v>
      </c>
      <c r="H455" s="133">
        <v>0</v>
      </c>
      <c r="I455" s="133">
        <v>0</v>
      </c>
    </row>
    <row r="456" spans="1:9">
      <c r="A456" s="131" t="s">
        <v>657</v>
      </c>
      <c r="B456" s="133">
        <v>7</v>
      </c>
      <c r="C456" s="133" t="e">
        <v>#DIV/0!</v>
      </c>
      <c r="D456" s="133">
        <v>0</v>
      </c>
      <c r="E456" s="133">
        <v>0</v>
      </c>
      <c r="F456" s="133">
        <v>0</v>
      </c>
      <c r="G456" s="133">
        <v>0</v>
      </c>
      <c r="H456" s="133">
        <v>0</v>
      </c>
      <c r="I456" s="133">
        <v>0</v>
      </c>
    </row>
    <row r="457" spans="1:9">
      <c r="A457" s="146" t="s">
        <v>281</v>
      </c>
      <c r="B457" s="133"/>
      <c r="C457" s="133"/>
      <c r="D457" s="133"/>
      <c r="E457" s="133"/>
      <c r="F457" s="133"/>
      <c r="G457" s="133"/>
      <c r="H457" s="133"/>
      <c r="I457" s="133"/>
    </row>
    <row r="458" spans="1:9">
      <c r="A458" s="132" t="s">
        <v>284</v>
      </c>
      <c r="B458" s="133"/>
      <c r="C458" s="133"/>
      <c r="D458" s="133"/>
      <c r="E458" s="133"/>
      <c r="F458" s="133"/>
      <c r="G458" s="133"/>
      <c r="H458" s="133"/>
      <c r="I458" s="133"/>
    </row>
    <row r="459" spans="1:9">
      <c r="A459" s="141" t="s">
        <v>1</v>
      </c>
      <c r="B459" s="133">
        <v>1</v>
      </c>
      <c r="C459" s="133" t="e">
        <v>#DIV/0!</v>
      </c>
      <c r="D459" s="133">
        <v>0</v>
      </c>
      <c r="E459" s="133">
        <v>0</v>
      </c>
      <c r="F459" s="133">
        <v>0</v>
      </c>
      <c r="G459" s="133">
        <v>0</v>
      </c>
      <c r="H459" s="133">
        <v>0</v>
      </c>
      <c r="I459" s="133">
        <v>0</v>
      </c>
    </row>
    <row r="460" spans="1:9">
      <c r="A460" s="132" t="s">
        <v>658</v>
      </c>
      <c r="B460" s="133">
        <v>1</v>
      </c>
      <c r="C460" s="133" t="e">
        <v>#DIV/0!</v>
      </c>
      <c r="D460" s="133">
        <v>0</v>
      </c>
      <c r="E460" s="133">
        <v>0</v>
      </c>
      <c r="F460" s="133">
        <v>0</v>
      </c>
      <c r="G460" s="133">
        <v>0</v>
      </c>
      <c r="H460" s="133">
        <v>0</v>
      </c>
      <c r="I460" s="133">
        <v>0</v>
      </c>
    </row>
    <row r="461" spans="1:9">
      <c r="A461" s="132" t="s">
        <v>285</v>
      </c>
      <c r="B461" s="133"/>
      <c r="C461" s="133"/>
      <c r="D461" s="133"/>
      <c r="E461" s="133"/>
      <c r="F461" s="133"/>
      <c r="G461" s="133"/>
      <c r="H461" s="133"/>
      <c r="I461" s="133"/>
    </row>
    <row r="462" spans="1:9">
      <c r="A462" s="141" t="s">
        <v>1</v>
      </c>
      <c r="B462" s="133">
        <v>1</v>
      </c>
      <c r="C462" s="133" t="e">
        <v>#DIV/0!</v>
      </c>
      <c r="D462" s="133">
        <v>0</v>
      </c>
      <c r="E462" s="133">
        <v>0</v>
      </c>
      <c r="F462" s="133">
        <v>0</v>
      </c>
      <c r="G462" s="133">
        <v>0</v>
      </c>
      <c r="H462" s="133">
        <v>0</v>
      </c>
      <c r="I462" s="133">
        <v>0</v>
      </c>
    </row>
    <row r="463" spans="1:9">
      <c r="A463" s="132" t="s">
        <v>659</v>
      </c>
      <c r="B463" s="133">
        <v>1</v>
      </c>
      <c r="C463" s="133" t="e">
        <v>#DIV/0!</v>
      </c>
      <c r="D463" s="133">
        <v>0</v>
      </c>
      <c r="E463" s="133">
        <v>0</v>
      </c>
      <c r="F463" s="133">
        <v>0</v>
      </c>
      <c r="G463" s="133">
        <v>0</v>
      </c>
      <c r="H463" s="133">
        <v>0</v>
      </c>
      <c r="I463" s="133">
        <v>0</v>
      </c>
    </row>
    <row r="464" spans="1:9">
      <c r="A464" s="132" t="s">
        <v>286</v>
      </c>
      <c r="B464" s="133"/>
      <c r="C464" s="133"/>
      <c r="D464" s="133"/>
      <c r="E464" s="133"/>
      <c r="F464" s="133"/>
      <c r="G464" s="133"/>
      <c r="H464" s="133"/>
      <c r="I464" s="133"/>
    </row>
    <row r="465" spans="1:9">
      <c r="A465" s="141" t="s">
        <v>1</v>
      </c>
      <c r="B465" s="133">
        <v>1</v>
      </c>
      <c r="C465" s="133" t="e">
        <v>#DIV/0!</v>
      </c>
      <c r="D465" s="133">
        <v>0</v>
      </c>
      <c r="E465" s="133">
        <v>0</v>
      </c>
      <c r="F465" s="133">
        <v>0</v>
      </c>
      <c r="G465" s="133">
        <v>0</v>
      </c>
      <c r="H465" s="133">
        <v>0</v>
      </c>
      <c r="I465" s="133">
        <v>0</v>
      </c>
    </row>
    <row r="466" spans="1:9">
      <c r="A466" s="132" t="s">
        <v>660</v>
      </c>
      <c r="B466" s="133">
        <v>1</v>
      </c>
      <c r="C466" s="133" t="e">
        <v>#DIV/0!</v>
      </c>
      <c r="D466" s="133">
        <v>0</v>
      </c>
      <c r="E466" s="133">
        <v>0</v>
      </c>
      <c r="F466" s="133">
        <v>0</v>
      </c>
      <c r="G466" s="133">
        <v>0</v>
      </c>
      <c r="H466" s="133">
        <v>0</v>
      </c>
      <c r="I466" s="133">
        <v>0</v>
      </c>
    </row>
    <row r="467" spans="1:9">
      <c r="A467" s="132" t="s">
        <v>287</v>
      </c>
      <c r="B467" s="133"/>
      <c r="C467" s="133"/>
      <c r="D467" s="133"/>
      <c r="E467" s="133"/>
      <c r="F467" s="133"/>
      <c r="G467" s="133"/>
      <c r="H467" s="133"/>
      <c r="I467" s="133"/>
    </row>
    <row r="468" spans="1:9">
      <c r="A468" s="141" t="s">
        <v>1</v>
      </c>
      <c r="B468" s="133">
        <v>1</v>
      </c>
      <c r="C468" s="133" t="e">
        <v>#DIV/0!</v>
      </c>
      <c r="D468" s="133">
        <v>0</v>
      </c>
      <c r="E468" s="133">
        <v>0</v>
      </c>
      <c r="F468" s="133">
        <v>0</v>
      </c>
      <c r="G468" s="133">
        <v>0</v>
      </c>
      <c r="H468" s="133">
        <v>0</v>
      </c>
      <c r="I468" s="133">
        <v>0</v>
      </c>
    </row>
    <row r="469" spans="1:9">
      <c r="A469" s="132" t="s">
        <v>661</v>
      </c>
      <c r="B469" s="133">
        <v>1</v>
      </c>
      <c r="C469" s="133" t="e">
        <v>#DIV/0!</v>
      </c>
      <c r="D469" s="133">
        <v>0</v>
      </c>
      <c r="E469" s="133">
        <v>0</v>
      </c>
      <c r="F469" s="133">
        <v>0</v>
      </c>
      <c r="G469" s="133">
        <v>0</v>
      </c>
      <c r="H469" s="133">
        <v>0</v>
      </c>
      <c r="I469" s="133">
        <v>0</v>
      </c>
    </row>
    <row r="470" spans="1:9">
      <c r="A470" s="132" t="s">
        <v>288</v>
      </c>
      <c r="B470" s="133"/>
      <c r="C470" s="133"/>
      <c r="D470" s="133"/>
      <c r="E470" s="133"/>
      <c r="F470" s="133"/>
      <c r="G470" s="133"/>
      <c r="H470" s="133"/>
      <c r="I470" s="133"/>
    </row>
    <row r="471" spans="1:9">
      <c r="A471" s="141" t="s">
        <v>1</v>
      </c>
      <c r="B471" s="133">
        <v>1</v>
      </c>
      <c r="C471" s="133" t="e">
        <v>#DIV/0!</v>
      </c>
      <c r="D471" s="133">
        <v>0</v>
      </c>
      <c r="E471" s="133">
        <v>0</v>
      </c>
      <c r="F471" s="133">
        <v>0</v>
      </c>
      <c r="G471" s="133">
        <v>0</v>
      </c>
      <c r="H471" s="133">
        <v>0</v>
      </c>
      <c r="I471" s="133">
        <v>0</v>
      </c>
    </row>
    <row r="472" spans="1:9">
      <c r="A472" s="132" t="s">
        <v>662</v>
      </c>
      <c r="B472" s="133">
        <v>1</v>
      </c>
      <c r="C472" s="133" t="e">
        <v>#DIV/0!</v>
      </c>
      <c r="D472" s="133">
        <v>0</v>
      </c>
      <c r="E472" s="133">
        <v>0</v>
      </c>
      <c r="F472" s="133">
        <v>0</v>
      </c>
      <c r="G472" s="133">
        <v>0</v>
      </c>
      <c r="H472" s="133">
        <v>0</v>
      </c>
      <c r="I472" s="133">
        <v>0</v>
      </c>
    </row>
    <row r="473" spans="1:9">
      <c r="A473" s="131" t="s">
        <v>663</v>
      </c>
      <c r="B473" s="133">
        <v>5</v>
      </c>
      <c r="C473" s="133" t="e">
        <v>#DIV/0!</v>
      </c>
      <c r="D473" s="133">
        <v>0</v>
      </c>
      <c r="E473" s="133">
        <v>0</v>
      </c>
      <c r="F473" s="133">
        <v>0</v>
      </c>
      <c r="G473" s="133">
        <v>0</v>
      </c>
      <c r="H473" s="133">
        <v>0</v>
      </c>
      <c r="I473" s="133">
        <v>0</v>
      </c>
    </row>
    <row r="474" spans="1:9">
      <c r="A474" s="146" t="s">
        <v>239</v>
      </c>
      <c r="B474" s="133"/>
      <c r="C474" s="133"/>
      <c r="D474" s="133"/>
      <c r="E474" s="133"/>
      <c r="F474" s="133"/>
      <c r="G474" s="133"/>
      <c r="H474" s="133"/>
      <c r="I474" s="133"/>
    </row>
    <row r="475" spans="1:9">
      <c r="A475" s="132" t="s">
        <v>240</v>
      </c>
      <c r="B475" s="133"/>
      <c r="C475" s="133"/>
      <c r="D475" s="133"/>
      <c r="E475" s="133"/>
      <c r="F475" s="133"/>
      <c r="G475" s="133"/>
      <c r="H475" s="133"/>
      <c r="I475" s="133"/>
    </row>
    <row r="476" spans="1:9">
      <c r="A476" s="141" t="s">
        <v>1</v>
      </c>
      <c r="B476" s="133">
        <v>1</v>
      </c>
      <c r="C476" s="133" t="e">
        <v>#DIV/0!</v>
      </c>
      <c r="D476" s="133">
        <v>0</v>
      </c>
      <c r="E476" s="133">
        <v>0</v>
      </c>
      <c r="F476" s="133">
        <v>0</v>
      </c>
      <c r="G476" s="133">
        <v>0</v>
      </c>
      <c r="H476" s="133">
        <v>0</v>
      </c>
      <c r="I476" s="133">
        <v>0</v>
      </c>
    </row>
    <row r="477" spans="1:9">
      <c r="A477" s="132" t="s">
        <v>664</v>
      </c>
      <c r="B477" s="133">
        <v>1</v>
      </c>
      <c r="C477" s="133" t="e">
        <v>#DIV/0!</v>
      </c>
      <c r="D477" s="133">
        <v>0</v>
      </c>
      <c r="E477" s="133">
        <v>0</v>
      </c>
      <c r="F477" s="133">
        <v>0</v>
      </c>
      <c r="G477" s="133">
        <v>0</v>
      </c>
      <c r="H477" s="133">
        <v>0</v>
      </c>
      <c r="I477" s="133">
        <v>0</v>
      </c>
    </row>
    <row r="478" spans="1:9">
      <c r="A478" s="132" t="s">
        <v>246</v>
      </c>
      <c r="B478" s="133"/>
      <c r="C478" s="133"/>
      <c r="D478" s="133"/>
      <c r="E478" s="133"/>
      <c r="F478" s="133"/>
      <c r="G478" s="133"/>
      <c r="H478" s="133"/>
      <c r="I478" s="133"/>
    </row>
    <row r="479" spans="1:9">
      <c r="A479" s="141" t="s">
        <v>1</v>
      </c>
      <c r="B479" s="133">
        <v>2</v>
      </c>
      <c r="C479" s="133" t="e">
        <v>#DIV/0!</v>
      </c>
      <c r="D479" s="133">
        <v>0</v>
      </c>
      <c r="E479" s="133">
        <v>0</v>
      </c>
      <c r="F479" s="133">
        <v>0</v>
      </c>
      <c r="G479" s="133">
        <v>0</v>
      </c>
      <c r="H479" s="133">
        <v>0</v>
      </c>
      <c r="I479" s="133">
        <v>0</v>
      </c>
    </row>
    <row r="480" spans="1:9">
      <c r="A480" s="132" t="s">
        <v>665</v>
      </c>
      <c r="B480" s="133">
        <v>2</v>
      </c>
      <c r="C480" s="133" t="e">
        <v>#DIV/0!</v>
      </c>
      <c r="D480" s="133">
        <v>0</v>
      </c>
      <c r="E480" s="133">
        <v>0</v>
      </c>
      <c r="F480" s="133">
        <v>0</v>
      </c>
      <c r="G480" s="133">
        <v>0</v>
      </c>
      <c r="H480" s="133">
        <v>0</v>
      </c>
      <c r="I480" s="133">
        <v>0</v>
      </c>
    </row>
    <row r="481" spans="1:9">
      <c r="A481" s="132" t="s">
        <v>243</v>
      </c>
      <c r="B481" s="133"/>
      <c r="C481" s="133"/>
      <c r="D481" s="133"/>
      <c r="E481" s="133"/>
      <c r="F481" s="133"/>
      <c r="G481" s="133"/>
      <c r="H481" s="133"/>
      <c r="I481" s="133"/>
    </row>
    <row r="482" spans="1:9">
      <c r="A482" s="141" t="s">
        <v>15</v>
      </c>
      <c r="B482" s="133">
        <v>1</v>
      </c>
      <c r="C482" s="133">
        <v>5</v>
      </c>
      <c r="D482" s="133">
        <v>0</v>
      </c>
      <c r="E482" s="133">
        <v>0</v>
      </c>
      <c r="F482" s="133">
        <v>0</v>
      </c>
      <c r="G482" s="133">
        <v>0</v>
      </c>
      <c r="H482" s="133">
        <v>1000</v>
      </c>
      <c r="I482" s="133">
        <v>1000</v>
      </c>
    </row>
    <row r="483" spans="1:9">
      <c r="A483" s="132" t="s">
        <v>542</v>
      </c>
      <c r="B483" s="133">
        <v>1</v>
      </c>
      <c r="C483" s="133">
        <v>5</v>
      </c>
      <c r="D483" s="133">
        <v>0</v>
      </c>
      <c r="E483" s="133">
        <v>0</v>
      </c>
      <c r="F483" s="133">
        <v>0</v>
      </c>
      <c r="G483" s="133">
        <v>0</v>
      </c>
      <c r="H483" s="133">
        <v>1000</v>
      </c>
      <c r="I483" s="133">
        <v>1000</v>
      </c>
    </row>
    <row r="484" spans="1:9">
      <c r="A484" s="132" t="s">
        <v>247</v>
      </c>
      <c r="B484" s="133"/>
      <c r="C484" s="133"/>
      <c r="D484" s="133"/>
      <c r="E484" s="133"/>
      <c r="F484" s="133"/>
      <c r="G484" s="133"/>
      <c r="H484" s="133"/>
      <c r="I484" s="133"/>
    </row>
    <row r="485" spans="1:9">
      <c r="A485" s="141" t="s">
        <v>1</v>
      </c>
      <c r="B485" s="133">
        <v>2</v>
      </c>
      <c r="C485" s="133" t="e">
        <v>#DIV/0!</v>
      </c>
      <c r="D485" s="133">
        <v>0</v>
      </c>
      <c r="E485" s="133">
        <v>0</v>
      </c>
      <c r="F485" s="133">
        <v>0</v>
      </c>
      <c r="G485" s="133">
        <v>0</v>
      </c>
      <c r="H485" s="133">
        <v>0</v>
      </c>
      <c r="I485" s="133">
        <v>0</v>
      </c>
    </row>
    <row r="486" spans="1:9">
      <c r="A486" s="132" t="s">
        <v>666</v>
      </c>
      <c r="B486" s="133">
        <v>2</v>
      </c>
      <c r="C486" s="133" t="e">
        <v>#DIV/0!</v>
      </c>
      <c r="D486" s="133">
        <v>0</v>
      </c>
      <c r="E486" s="133">
        <v>0</v>
      </c>
      <c r="F486" s="133">
        <v>0</v>
      </c>
      <c r="G486" s="133">
        <v>0</v>
      </c>
      <c r="H486" s="133">
        <v>0</v>
      </c>
      <c r="I486" s="133">
        <v>0</v>
      </c>
    </row>
    <row r="487" spans="1:9">
      <c r="A487" s="132" t="s">
        <v>248</v>
      </c>
      <c r="B487" s="133"/>
      <c r="C487" s="133"/>
      <c r="D487" s="133"/>
      <c r="E487" s="133"/>
      <c r="F487" s="133"/>
      <c r="G487" s="133"/>
      <c r="H487" s="133"/>
      <c r="I487" s="133"/>
    </row>
    <row r="488" spans="1:9">
      <c r="A488" s="141" t="s">
        <v>1</v>
      </c>
      <c r="B488" s="133">
        <v>2</v>
      </c>
      <c r="C488" s="133" t="e">
        <v>#DIV/0!</v>
      </c>
      <c r="D488" s="133">
        <v>0</v>
      </c>
      <c r="E488" s="133">
        <v>0</v>
      </c>
      <c r="F488" s="133">
        <v>0</v>
      </c>
      <c r="G488" s="133">
        <v>0</v>
      </c>
      <c r="H488" s="133">
        <v>0</v>
      </c>
      <c r="I488" s="133">
        <v>0</v>
      </c>
    </row>
    <row r="489" spans="1:9">
      <c r="A489" s="132" t="s">
        <v>667</v>
      </c>
      <c r="B489" s="133">
        <v>2</v>
      </c>
      <c r="C489" s="133" t="e">
        <v>#DIV/0!</v>
      </c>
      <c r="D489" s="133">
        <v>0</v>
      </c>
      <c r="E489" s="133">
        <v>0</v>
      </c>
      <c r="F489" s="133">
        <v>0</v>
      </c>
      <c r="G489" s="133">
        <v>0</v>
      </c>
      <c r="H489" s="133">
        <v>0</v>
      </c>
      <c r="I489" s="133">
        <v>0</v>
      </c>
    </row>
    <row r="490" spans="1:9">
      <c r="A490" s="132" t="s">
        <v>251</v>
      </c>
      <c r="B490" s="133"/>
      <c r="C490" s="133"/>
      <c r="D490" s="133"/>
      <c r="E490" s="133"/>
      <c r="F490" s="133"/>
      <c r="G490" s="133"/>
      <c r="H490" s="133"/>
      <c r="I490" s="133"/>
    </row>
    <row r="491" spans="1:9">
      <c r="A491" s="141" t="s">
        <v>15</v>
      </c>
      <c r="B491" s="133">
        <v>1</v>
      </c>
      <c r="C491" s="133">
        <v>1</v>
      </c>
      <c r="D491" s="133">
        <v>10000</v>
      </c>
      <c r="E491" s="133">
        <v>0</v>
      </c>
      <c r="F491" s="133">
        <v>0</v>
      </c>
      <c r="G491" s="133">
        <v>0</v>
      </c>
      <c r="H491" s="133">
        <v>0</v>
      </c>
      <c r="I491" s="133">
        <v>10000</v>
      </c>
    </row>
    <row r="492" spans="1:9">
      <c r="A492" s="132" t="s">
        <v>543</v>
      </c>
      <c r="B492" s="133">
        <v>1</v>
      </c>
      <c r="C492" s="133">
        <v>1</v>
      </c>
      <c r="D492" s="133">
        <v>10000</v>
      </c>
      <c r="E492" s="133">
        <v>0</v>
      </c>
      <c r="F492" s="133">
        <v>0</v>
      </c>
      <c r="G492" s="133">
        <v>0</v>
      </c>
      <c r="H492" s="133">
        <v>0</v>
      </c>
      <c r="I492" s="133">
        <v>10000</v>
      </c>
    </row>
    <row r="493" spans="1:9">
      <c r="A493" s="132" t="s">
        <v>253</v>
      </c>
      <c r="B493" s="133"/>
      <c r="C493" s="133"/>
      <c r="D493" s="133"/>
      <c r="E493" s="133"/>
      <c r="F493" s="133"/>
      <c r="G493" s="133"/>
      <c r="H493" s="133"/>
      <c r="I493" s="133"/>
    </row>
    <row r="494" spans="1:9">
      <c r="A494" s="141" t="s">
        <v>1</v>
      </c>
      <c r="B494" s="133">
        <v>1</v>
      </c>
      <c r="C494" s="133" t="e">
        <v>#DIV/0!</v>
      </c>
      <c r="D494" s="133">
        <v>0</v>
      </c>
      <c r="E494" s="133">
        <v>0</v>
      </c>
      <c r="F494" s="133">
        <v>0</v>
      </c>
      <c r="G494" s="133">
        <v>0</v>
      </c>
      <c r="H494" s="133">
        <v>0</v>
      </c>
      <c r="I494" s="133">
        <v>0</v>
      </c>
    </row>
    <row r="495" spans="1:9">
      <c r="A495" s="132" t="s">
        <v>668</v>
      </c>
      <c r="B495" s="133">
        <v>1</v>
      </c>
      <c r="C495" s="133" t="e">
        <v>#DIV/0!</v>
      </c>
      <c r="D495" s="133">
        <v>0</v>
      </c>
      <c r="E495" s="133">
        <v>0</v>
      </c>
      <c r="F495" s="133">
        <v>0</v>
      </c>
      <c r="G495" s="133">
        <v>0</v>
      </c>
      <c r="H495" s="133">
        <v>0</v>
      </c>
      <c r="I495" s="133">
        <v>0</v>
      </c>
    </row>
    <row r="496" spans="1:9">
      <c r="A496" s="132" t="s">
        <v>244</v>
      </c>
      <c r="B496" s="133"/>
      <c r="C496" s="133"/>
      <c r="D496" s="133"/>
      <c r="E496" s="133"/>
      <c r="F496" s="133"/>
      <c r="G496" s="133"/>
      <c r="H496" s="133"/>
      <c r="I496" s="133"/>
    </row>
    <row r="497" spans="1:9">
      <c r="A497" s="141" t="s">
        <v>1</v>
      </c>
      <c r="B497" s="133">
        <v>1</v>
      </c>
      <c r="C497" s="133" t="e">
        <v>#DIV/0!</v>
      </c>
      <c r="D497" s="133">
        <v>0</v>
      </c>
      <c r="E497" s="133">
        <v>0</v>
      </c>
      <c r="F497" s="133">
        <v>0</v>
      </c>
      <c r="G497" s="133">
        <v>0</v>
      </c>
      <c r="H497" s="133">
        <v>0</v>
      </c>
      <c r="I497" s="133">
        <v>0</v>
      </c>
    </row>
    <row r="498" spans="1:9">
      <c r="A498" s="132" t="s">
        <v>669</v>
      </c>
      <c r="B498" s="133">
        <v>1</v>
      </c>
      <c r="C498" s="133" t="e">
        <v>#DIV/0!</v>
      </c>
      <c r="D498" s="133">
        <v>0</v>
      </c>
      <c r="E498" s="133">
        <v>0</v>
      </c>
      <c r="F498" s="133">
        <v>0</v>
      </c>
      <c r="G498" s="133">
        <v>0</v>
      </c>
      <c r="H498" s="133">
        <v>0</v>
      </c>
      <c r="I498" s="133">
        <v>0</v>
      </c>
    </row>
    <row r="499" spans="1:9">
      <c r="A499" s="132" t="s">
        <v>249</v>
      </c>
      <c r="B499" s="133"/>
      <c r="C499" s="133"/>
      <c r="D499" s="133"/>
      <c r="E499" s="133"/>
      <c r="F499" s="133"/>
      <c r="G499" s="133"/>
      <c r="H499" s="133"/>
      <c r="I499" s="133"/>
    </row>
    <row r="500" spans="1:9">
      <c r="A500" s="141" t="s">
        <v>1</v>
      </c>
      <c r="B500" s="133">
        <v>1</v>
      </c>
      <c r="C500" s="133" t="e">
        <v>#DIV/0!</v>
      </c>
      <c r="D500" s="133">
        <v>0</v>
      </c>
      <c r="E500" s="133">
        <v>0</v>
      </c>
      <c r="F500" s="133">
        <v>0</v>
      </c>
      <c r="G500" s="133">
        <v>0</v>
      </c>
      <c r="H500" s="133">
        <v>0</v>
      </c>
      <c r="I500" s="133">
        <v>0</v>
      </c>
    </row>
    <row r="501" spans="1:9">
      <c r="A501" s="132" t="s">
        <v>670</v>
      </c>
      <c r="B501" s="133">
        <v>1</v>
      </c>
      <c r="C501" s="133" t="e">
        <v>#DIV/0!</v>
      </c>
      <c r="D501" s="133">
        <v>0</v>
      </c>
      <c r="E501" s="133">
        <v>0</v>
      </c>
      <c r="F501" s="133">
        <v>0</v>
      </c>
      <c r="G501" s="133">
        <v>0</v>
      </c>
      <c r="H501" s="133">
        <v>0</v>
      </c>
      <c r="I501" s="133">
        <v>0</v>
      </c>
    </row>
    <row r="502" spans="1:9">
      <c r="A502" s="132" t="s">
        <v>250</v>
      </c>
      <c r="B502" s="133"/>
      <c r="C502" s="133"/>
      <c r="D502" s="133"/>
      <c r="E502" s="133"/>
      <c r="F502" s="133"/>
      <c r="G502" s="133"/>
      <c r="H502" s="133"/>
      <c r="I502" s="133"/>
    </row>
    <row r="503" spans="1:9">
      <c r="A503" s="141" t="s">
        <v>1</v>
      </c>
      <c r="B503" s="133">
        <v>1</v>
      </c>
      <c r="C503" s="133" t="e">
        <v>#DIV/0!</v>
      </c>
      <c r="D503" s="133">
        <v>0</v>
      </c>
      <c r="E503" s="133">
        <v>0</v>
      </c>
      <c r="F503" s="133">
        <v>0</v>
      </c>
      <c r="G503" s="133">
        <v>0</v>
      </c>
      <c r="H503" s="133">
        <v>0</v>
      </c>
      <c r="I503" s="133">
        <v>0</v>
      </c>
    </row>
    <row r="504" spans="1:9">
      <c r="A504" s="132" t="s">
        <v>671</v>
      </c>
      <c r="B504" s="133">
        <v>1</v>
      </c>
      <c r="C504" s="133" t="e">
        <v>#DIV/0!</v>
      </c>
      <c r="D504" s="133">
        <v>0</v>
      </c>
      <c r="E504" s="133">
        <v>0</v>
      </c>
      <c r="F504" s="133">
        <v>0</v>
      </c>
      <c r="G504" s="133">
        <v>0</v>
      </c>
      <c r="H504" s="133">
        <v>0</v>
      </c>
      <c r="I504" s="133">
        <v>0</v>
      </c>
    </row>
    <row r="505" spans="1:9">
      <c r="A505" s="131" t="s">
        <v>544</v>
      </c>
      <c r="B505" s="133">
        <v>13</v>
      </c>
      <c r="C505" s="133">
        <v>3</v>
      </c>
      <c r="D505" s="133">
        <v>10000</v>
      </c>
      <c r="E505" s="133">
        <v>0</v>
      </c>
      <c r="F505" s="133">
        <v>0</v>
      </c>
      <c r="G505" s="133">
        <v>0</v>
      </c>
      <c r="H505" s="133">
        <v>1000</v>
      </c>
      <c r="I505" s="133">
        <v>11000</v>
      </c>
    </row>
    <row r="506" spans="1:9">
      <c r="A506" s="146" t="s">
        <v>328</v>
      </c>
      <c r="B506" s="133"/>
      <c r="C506" s="133"/>
      <c r="D506" s="133"/>
      <c r="E506" s="133"/>
      <c r="F506" s="133"/>
      <c r="G506" s="133"/>
      <c r="H506" s="133"/>
      <c r="I506" s="133"/>
    </row>
    <row r="507" spans="1:9">
      <c r="A507" s="132" t="s">
        <v>331</v>
      </c>
      <c r="B507" s="133"/>
      <c r="C507" s="133"/>
      <c r="D507" s="133"/>
      <c r="E507" s="133"/>
      <c r="F507" s="133"/>
      <c r="G507" s="133"/>
      <c r="H507" s="133"/>
      <c r="I507" s="133"/>
    </row>
    <row r="508" spans="1:9">
      <c r="A508" s="141" t="s">
        <v>1</v>
      </c>
      <c r="B508" s="133">
        <v>3</v>
      </c>
      <c r="C508" s="133" t="e">
        <v>#DIV/0!</v>
      </c>
      <c r="D508" s="133">
        <v>0</v>
      </c>
      <c r="E508" s="133">
        <v>0</v>
      </c>
      <c r="F508" s="133">
        <v>0</v>
      </c>
      <c r="G508" s="133">
        <v>0</v>
      </c>
      <c r="H508" s="133">
        <v>0</v>
      </c>
      <c r="I508" s="133">
        <v>0</v>
      </c>
    </row>
    <row r="509" spans="1:9">
      <c r="A509" s="132" t="s">
        <v>672</v>
      </c>
      <c r="B509" s="133">
        <v>3</v>
      </c>
      <c r="C509" s="133" t="e">
        <v>#DIV/0!</v>
      </c>
      <c r="D509" s="133">
        <v>0</v>
      </c>
      <c r="E509" s="133">
        <v>0</v>
      </c>
      <c r="F509" s="133">
        <v>0</v>
      </c>
      <c r="G509" s="133">
        <v>0</v>
      </c>
      <c r="H509" s="133">
        <v>0</v>
      </c>
      <c r="I509" s="133">
        <v>0</v>
      </c>
    </row>
    <row r="510" spans="1:9">
      <c r="A510" s="131" t="s">
        <v>673</v>
      </c>
      <c r="B510" s="133">
        <v>3</v>
      </c>
      <c r="C510" s="133" t="e">
        <v>#DIV/0!</v>
      </c>
      <c r="D510" s="133">
        <v>0</v>
      </c>
      <c r="E510" s="133">
        <v>0</v>
      </c>
      <c r="F510" s="133">
        <v>0</v>
      </c>
      <c r="G510" s="133">
        <v>0</v>
      </c>
      <c r="H510" s="133">
        <v>0</v>
      </c>
      <c r="I510" s="133">
        <v>0</v>
      </c>
    </row>
    <row r="511" spans="1:9">
      <c r="A511" s="146" t="s">
        <v>275</v>
      </c>
      <c r="B511" s="133"/>
      <c r="C511" s="133"/>
      <c r="D511" s="133"/>
      <c r="E511" s="133"/>
      <c r="F511" s="133"/>
      <c r="G511" s="133"/>
      <c r="H511" s="133"/>
      <c r="I511" s="133"/>
    </row>
    <row r="512" spans="1:9">
      <c r="A512" s="132" t="s">
        <v>491</v>
      </c>
      <c r="B512" s="133"/>
      <c r="C512" s="133"/>
      <c r="D512" s="133"/>
      <c r="E512" s="133"/>
      <c r="F512" s="133"/>
      <c r="G512" s="133"/>
      <c r="H512" s="133"/>
      <c r="I512" s="133"/>
    </row>
    <row r="513" spans="1:9">
      <c r="A513" s="141" t="s">
        <v>1</v>
      </c>
      <c r="B513" s="133">
        <v>1</v>
      </c>
      <c r="C513" s="133" t="e">
        <v>#DIV/0!</v>
      </c>
      <c r="D513" s="133">
        <v>0</v>
      </c>
      <c r="E513" s="133">
        <v>0</v>
      </c>
      <c r="F513" s="133">
        <v>0</v>
      </c>
      <c r="G513" s="133">
        <v>0</v>
      </c>
      <c r="H513" s="133">
        <v>0</v>
      </c>
      <c r="I513" s="133">
        <v>0</v>
      </c>
    </row>
    <row r="514" spans="1:9">
      <c r="A514" s="132" t="s">
        <v>674</v>
      </c>
      <c r="B514" s="133">
        <v>1</v>
      </c>
      <c r="C514" s="133" t="e">
        <v>#DIV/0!</v>
      </c>
      <c r="D514" s="133">
        <v>0</v>
      </c>
      <c r="E514" s="133">
        <v>0</v>
      </c>
      <c r="F514" s="133">
        <v>0</v>
      </c>
      <c r="G514" s="133">
        <v>0</v>
      </c>
      <c r="H514" s="133">
        <v>0</v>
      </c>
      <c r="I514" s="133">
        <v>0</v>
      </c>
    </row>
    <row r="515" spans="1:9">
      <c r="A515" s="131" t="s">
        <v>675</v>
      </c>
      <c r="B515" s="133">
        <v>1</v>
      </c>
      <c r="C515" s="133" t="e">
        <v>#DIV/0!</v>
      </c>
      <c r="D515" s="133">
        <v>0</v>
      </c>
      <c r="E515" s="133">
        <v>0</v>
      </c>
      <c r="F515" s="133">
        <v>0</v>
      </c>
      <c r="G515" s="133">
        <v>0</v>
      </c>
      <c r="H515" s="133">
        <v>0</v>
      </c>
      <c r="I515" s="133">
        <v>0</v>
      </c>
    </row>
    <row r="516" spans="1:9">
      <c r="A516" s="146" t="s">
        <v>32</v>
      </c>
      <c r="B516" s="133"/>
      <c r="C516" s="133"/>
      <c r="D516" s="133"/>
      <c r="E516" s="133"/>
      <c r="F516" s="133"/>
      <c r="G516" s="133"/>
      <c r="H516" s="133"/>
      <c r="I516" s="133"/>
    </row>
    <row r="517" spans="1:9">
      <c r="A517" s="142" t="s">
        <v>441</v>
      </c>
      <c r="B517" s="133"/>
      <c r="C517" s="133"/>
      <c r="D517" s="133"/>
      <c r="E517" s="133"/>
      <c r="F517" s="133"/>
      <c r="G517" s="133"/>
      <c r="H517" s="133"/>
      <c r="I517" s="133"/>
    </row>
    <row r="518" spans="1:9">
      <c r="A518" s="143" t="s">
        <v>1</v>
      </c>
      <c r="B518" s="133">
        <v>1</v>
      </c>
      <c r="C518" s="133">
        <v>10</v>
      </c>
      <c r="D518" s="133">
        <v>0</v>
      </c>
      <c r="E518" s="133">
        <v>0</v>
      </c>
      <c r="F518" s="133">
        <v>0</v>
      </c>
      <c r="G518" s="133">
        <v>0</v>
      </c>
      <c r="H518" s="133">
        <v>0</v>
      </c>
      <c r="I518" s="133">
        <v>0</v>
      </c>
    </row>
    <row r="519" spans="1:9">
      <c r="A519" s="142" t="s">
        <v>676</v>
      </c>
      <c r="B519" s="133">
        <v>1</v>
      </c>
      <c r="C519" s="133">
        <v>10</v>
      </c>
      <c r="D519" s="133">
        <v>0</v>
      </c>
      <c r="E519" s="133">
        <v>0</v>
      </c>
      <c r="F519" s="133">
        <v>0</v>
      </c>
      <c r="G519" s="133">
        <v>0</v>
      </c>
      <c r="H519" s="133">
        <v>0</v>
      </c>
      <c r="I519" s="133">
        <v>0</v>
      </c>
    </row>
    <row r="520" spans="1:9">
      <c r="A520" s="142" t="s">
        <v>477</v>
      </c>
      <c r="B520" s="133"/>
      <c r="C520" s="133"/>
      <c r="D520" s="133"/>
      <c r="E520" s="133"/>
      <c r="F520" s="133"/>
      <c r="G520" s="133"/>
      <c r="H520" s="133"/>
      <c r="I520" s="133"/>
    </row>
    <row r="521" spans="1:9">
      <c r="A521" s="143" t="s">
        <v>1</v>
      </c>
      <c r="B521" s="133">
        <v>1</v>
      </c>
      <c r="C521" s="133">
        <v>8</v>
      </c>
      <c r="D521" s="133">
        <v>0</v>
      </c>
      <c r="E521" s="133">
        <v>0</v>
      </c>
      <c r="F521" s="133">
        <v>0</v>
      </c>
      <c r="G521" s="133">
        <v>0</v>
      </c>
      <c r="H521" s="133">
        <v>0</v>
      </c>
      <c r="I521" s="133">
        <v>0</v>
      </c>
    </row>
    <row r="522" spans="1:9">
      <c r="A522" s="142" t="s">
        <v>677</v>
      </c>
      <c r="B522" s="133">
        <v>1</v>
      </c>
      <c r="C522" s="133">
        <v>8</v>
      </c>
      <c r="D522" s="133">
        <v>0</v>
      </c>
      <c r="E522" s="133">
        <v>0</v>
      </c>
      <c r="F522" s="133">
        <v>0</v>
      </c>
      <c r="G522" s="133">
        <v>0</v>
      </c>
      <c r="H522" s="133">
        <v>0</v>
      </c>
      <c r="I522" s="133">
        <v>0</v>
      </c>
    </row>
    <row r="523" spans="1:9">
      <c r="A523" s="131" t="s">
        <v>678</v>
      </c>
      <c r="B523" s="133">
        <v>2</v>
      </c>
      <c r="C523" s="133">
        <v>9</v>
      </c>
      <c r="D523" s="133">
        <v>0</v>
      </c>
      <c r="E523" s="133">
        <v>0</v>
      </c>
      <c r="F523" s="133">
        <v>0</v>
      </c>
      <c r="G523" s="133">
        <v>0</v>
      </c>
      <c r="H523" s="133">
        <v>0</v>
      </c>
      <c r="I523" s="133">
        <v>0</v>
      </c>
    </row>
    <row r="524" spans="1:9">
      <c r="A524" s="146" t="s">
        <v>324</v>
      </c>
      <c r="B524" s="133"/>
      <c r="C524" s="133"/>
      <c r="D524" s="133"/>
      <c r="E524" s="133"/>
      <c r="F524" s="133"/>
      <c r="G524" s="133"/>
      <c r="H524" s="133"/>
      <c r="I524" s="133"/>
    </row>
    <row r="525" spans="1:9">
      <c r="A525" s="132" t="s">
        <v>490</v>
      </c>
      <c r="B525" s="133"/>
      <c r="C525" s="133"/>
      <c r="D525" s="133"/>
      <c r="E525" s="133"/>
      <c r="F525" s="133"/>
      <c r="G525" s="133"/>
      <c r="H525" s="133"/>
      <c r="I525" s="133"/>
    </row>
    <row r="526" spans="1:9">
      <c r="A526" s="141" t="s">
        <v>1</v>
      </c>
      <c r="B526" s="133">
        <v>1</v>
      </c>
      <c r="C526" s="133" t="e">
        <v>#DIV/0!</v>
      </c>
      <c r="D526" s="133">
        <v>0</v>
      </c>
      <c r="E526" s="133">
        <v>0</v>
      </c>
      <c r="F526" s="133">
        <v>0</v>
      </c>
      <c r="G526" s="133">
        <v>0</v>
      </c>
      <c r="H526" s="133">
        <v>0</v>
      </c>
      <c r="I526" s="133">
        <v>0</v>
      </c>
    </row>
    <row r="527" spans="1:9">
      <c r="A527" s="132" t="s">
        <v>679</v>
      </c>
      <c r="B527" s="133">
        <v>1</v>
      </c>
      <c r="C527" s="133" t="e">
        <v>#DIV/0!</v>
      </c>
      <c r="D527" s="133">
        <v>0</v>
      </c>
      <c r="E527" s="133">
        <v>0</v>
      </c>
      <c r="F527" s="133">
        <v>0</v>
      </c>
      <c r="G527" s="133">
        <v>0</v>
      </c>
      <c r="H527" s="133">
        <v>0</v>
      </c>
      <c r="I527" s="133">
        <v>0</v>
      </c>
    </row>
    <row r="528" spans="1:9">
      <c r="A528" s="131" t="s">
        <v>680</v>
      </c>
      <c r="B528" s="133">
        <v>1</v>
      </c>
      <c r="C528" s="133" t="e">
        <v>#DIV/0!</v>
      </c>
      <c r="D528" s="133">
        <v>0</v>
      </c>
      <c r="E528" s="133">
        <v>0</v>
      </c>
      <c r="F528" s="133">
        <v>0</v>
      </c>
      <c r="G528" s="133">
        <v>0</v>
      </c>
      <c r="H528" s="133">
        <v>0</v>
      </c>
      <c r="I528" s="133">
        <v>0</v>
      </c>
    </row>
    <row r="529" spans="1:9">
      <c r="A529" s="146" t="s">
        <v>42</v>
      </c>
      <c r="B529" s="133"/>
      <c r="C529" s="133"/>
      <c r="D529" s="133"/>
      <c r="E529" s="133"/>
      <c r="F529" s="133"/>
      <c r="G529" s="133"/>
      <c r="H529" s="133"/>
      <c r="I529" s="133"/>
    </row>
    <row r="530" spans="1:9">
      <c r="A530" s="142" t="s">
        <v>389</v>
      </c>
      <c r="B530" s="133"/>
      <c r="C530" s="133"/>
      <c r="D530" s="133"/>
      <c r="E530" s="133"/>
      <c r="F530" s="133"/>
      <c r="G530" s="133"/>
      <c r="H530" s="133"/>
      <c r="I530" s="133"/>
    </row>
    <row r="531" spans="1:9">
      <c r="A531" s="143" t="s">
        <v>1</v>
      </c>
      <c r="B531" s="133">
        <v>4</v>
      </c>
      <c r="C531" s="133">
        <v>11.25</v>
      </c>
      <c r="D531" s="133">
        <v>0</v>
      </c>
      <c r="E531" s="133">
        <v>0</v>
      </c>
      <c r="F531" s="133">
        <v>0</v>
      </c>
      <c r="G531" s="133">
        <v>0</v>
      </c>
      <c r="H531" s="133">
        <v>0</v>
      </c>
      <c r="I531" s="133">
        <v>0</v>
      </c>
    </row>
    <row r="532" spans="1:9">
      <c r="A532" s="142" t="s">
        <v>681</v>
      </c>
      <c r="B532" s="133">
        <v>4</v>
      </c>
      <c r="C532" s="133">
        <v>11.25</v>
      </c>
      <c r="D532" s="133">
        <v>0</v>
      </c>
      <c r="E532" s="133">
        <v>0</v>
      </c>
      <c r="F532" s="133">
        <v>0</v>
      </c>
      <c r="G532" s="133">
        <v>0</v>
      </c>
      <c r="H532" s="133">
        <v>0</v>
      </c>
      <c r="I532" s="133">
        <v>0</v>
      </c>
    </row>
    <row r="533" spans="1:9">
      <c r="A533" s="142" t="s">
        <v>64</v>
      </c>
      <c r="B533" s="133"/>
      <c r="C533" s="133"/>
      <c r="D533" s="133"/>
      <c r="E533" s="133"/>
      <c r="F533" s="133"/>
      <c r="G533" s="133"/>
      <c r="H533" s="133"/>
      <c r="I533" s="133"/>
    </row>
    <row r="534" spans="1:9">
      <c r="A534" s="143" t="s">
        <v>1</v>
      </c>
      <c r="B534" s="133">
        <v>7</v>
      </c>
      <c r="C534" s="133">
        <v>8.2857142857142865</v>
      </c>
      <c r="D534" s="133">
        <v>0</v>
      </c>
      <c r="E534" s="133">
        <v>0</v>
      </c>
      <c r="F534" s="133">
        <v>0</v>
      </c>
      <c r="G534" s="133">
        <v>0</v>
      </c>
      <c r="H534" s="133">
        <v>0</v>
      </c>
      <c r="I534" s="133">
        <v>0</v>
      </c>
    </row>
    <row r="535" spans="1:9">
      <c r="A535" s="143" t="s">
        <v>15</v>
      </c>
      <c r="B535" s="133">
        <v>5</v>
      </c>
      <c r="C535" s="133">
        <v>2</v>
      </c>
      <c r="D535" s="133">
        <v>0</v>
      </c>
      <c r="E535" s="133">
        <v>3761.4199999999992</v>
      </c>
      <c r="F535" s="133">
        <v>0</v>
      </c>
      <c r="G535" s="133">
        <v>0</v>
      </c>
      <c r="H535" s="133">
        <v>0</v>
      </c>
      <c r="I535" s="133">
        <v>3761.4199999999992</v>
      </c>
    </row>
    <row r="536" spans="1:9">
      <c r="A536" s="142" t="s">
        <v>545</v>
      </c>
      <c r="B536" s="133">
        <v>12</v>
      </c>
      <c r="C536" s="133">
        <v>5.666666666666667</v>
      </c>
      <c r="D536" s="133">
        <v>0</v>
      </c>
      <c r="E536" s="133">
        <v>3761.4199999999992</v>
      </c>
      <c r="F536" s="133">
        <v>0</v>
      </c>
      <c r="G536" s="133">
        <v>0</v>
      </c>
      <c r="H536" s="133">
        <v>0</v>
      </c>
      <c r="I536" s="133">
        <v>3761.4199999999992</v>
      </c>
    </row>
    <row r="537" spans="1:9">
      <c r="A537" s="142" t="s">
        <v>342</v>
      </c>
      <c r="B537" s="133"/>
      <c r="C537" s="133"/>
      <c r="D537" s="133"/>
      <c r="E537" s="133"/>
      <c r="F537" s="133"/>
      <c r="G537" s="133"/>
      <c r="H537" s="133"/>
      <c r="I537" s="133"/>
    </row>
    <row r="538" spans="1:9">
      <c r="A538" s="143" t="s">
        <v>1</v>
      </c>
      <c r="B538" s="133">
        <v>3</v>
      </c>
      <c r="C538" s="133">
        <v>9.3333333333333339</v>
      </c>
      <c r="D538" s="133">
        <v>0</v>
      </c>
      <c r="E538" s="133">
        <v>0</v>
      </c>
      <c r="F538" s="133">
        <v>0</v>
      </c>
      <c r="G538" s="133">
        <v>0</v>
      </c>
      <c r="H538" s="133">
        <v>0</v>
      </c>
      <c r="I538" s="133">
        <v>0</v>
      </c>
    </row>
    <row r="539" spans="1:9">
      <c r="A539" s="143" t="s">
        <v>0</v>
      </c>
      <c r="B539" s="133">
        <v>1</v>
      </c>
      <c r="C539" s="133">
        <v>1</v>
      </c>
      <c r="D539" s="133">
        <v>100</v>
      </c>
      <c r="E539" s="133">
        <v>0</v>
      </c>
      <c r="F539" s="133">
        <v>0</v>
      </c>
      <c r="G539" s="133">
        <v>0</v>
      </c>
      <c r="H539" s="133">
        <v>0</v>
      </c>
      <c r="I539" s="133">
        <v>100</v>
      </c>
    </row>
    <row r="540" spans="1:9">
      <c r="A540" s="132" t="s">
        <v>546</v>
      </c>
      <c r="B540" s="133">
        <v>4</v>
      </c>
      <c r="C540" s="133">
        <v>7.25</v>
      </c>
      <c r="D540" s="133">
        <v>100</v>
      </c>
      <c r="E540" s="133">
        <v>0</v>
      </c>
      <c r="F540" s="133">
        <v>0</v>
      </c>
      <c r="G540" s="133">
        <v>0</v>
      </c>
      <c r="H540" s="133">
        <v>0</v>
      </c>
      <c r="I540" s="133">
        <v>100</v>
      </c>
    </row>
    <row r="541" spans="1:9">
      <c r="A541" s="131" t="s">
        <v>547</v>
      </c>
      <c r="B541" s="133">
        <v>20</v>
      </c>
      <c r="C541" s="133">
        <v>7.1</v>
      </c>
      <c r="D541" s="133">
        <v>100</v>
      </c>
      <c r="E541" s="133">
        <v>3761.4199999999992</v>
      </c>
      <c r="F541" s="133">
        <v>0</v>
      </c>
      <c r="G541" s="133">
        <v>0</v>
      </c>
      <c r="H541" s="133">
        <v>0</v>
      </c>
      <c r="I541" s="133">
        <v>3861.4199999999992</v>
      </c>
    </row>
    <row r="542" spans="1:9">
      <c r="A542" s="146" t="s">
        <v>289</v>
      </c>
      <c r="B542" s="133"/>
      <c r="C542" s="133"/>
      <c r="D542" s="133"/>
      <c r="E542" s="133"/>
      <c r="F542" s="133"/>
      <c r="G542" s="133"/>
      <c r="H542" s="133"/>
      <c r="I542" s="133"/>
    </row>
    <row r="543" spans="1:9">
      <c r="A543" s="132" t="s">
        <v>295</v>
      </c>
      <c r="B543" s="133"/>
      <c r="C543" s="133"/>
      <c r="D543" s="133"/>
      <c r="E543" s="133"/>
      <c r="F543" s="133"/>
      <c r="G543" s="133"/>
      <c r="H543" s="133"/>
      <c r="I543" s="133"/>
    </row>
    <row r="544" spans="1:9">
      <c r="A544" s="141" t="s">
        <v>1</v>
      </c>
      <c r="B544" s="133">
        <v>3</v>
      </c>
      <c r="C544" s="133" t="e">
        <v>#DIV/0!</v>
      </c>
      <c r="D544" s="133">
        <v>0</v>
      </c>
      <c r="E544" s="133">
        <v>0</v>
      </c>
      <c r="F544" s="133">
        <v>0</v>
      </c>
      <c r="G544" s="133">
        <v>0</v>
      </c>
      <c r="H544" s="133">
        <v>0</v>
      </c>
      <c r="I544" s="133">
        <v>0</v>
      </c>
    </row>
    <row r="545" spans="1:9">
      <c r="A545" s="132" t="s">
        <v>682</v>
      </c>
      <c r="B545" s="133">
        <v>3</v>
      </c>
      <c r="C545" s="133" t="e">
        <v>#DIV/0!</v>
      </c>
      <c r="D545" s="133">
        <v>0</v>
      </c>
      <c r="E545" s="133">
        <v>0</v>
      </c>
      <c r="F545" s="133">
        <v>0</v>
      </c>
      <c r="G545" s="133">
        <v>0</v>
      </c>
      <c r="H545" s="133">
        <v>0</v>
      </c>
      <c r="I545" s="133">
        <v>0</v>
      </c>
    </row>
    <row r="546" spans="1:9">
      <c r="A546" s="132" t="s">
        <v>296</v>
      </c>
      <c r="B546" s="133"/>
      <c r="C546" s="133"/>
      <c r="D546" s="133"/>
      <c r="E546" s="133"/>
      <c r="F546" s="133"/>
      <c r="G546" s="133"/>
      <c r="H546" s="133"/>
      <c r="I546" s="133"/>
    </row>
    <row r="547" spans="1:9">
      <c r="A547" s="141" t="s">
        <v>1</v>
      </c>
      <c r="B547" s="133">
        <v>3</v>
      </c>
      <c r="C547" s="133" t="e">
        <v>#DIV/0!</v>
      </c>
      <c r="D547" s="133">
        <v>0</v>
      </c>
      <c r="E547" s="133">
        <v>0</v>
      </c>
      <c r="F547" s="133">
        <v>0</v>
      </c>
      <c r="G547" s="133">
        <v>0</v>
      </c>
      <c r="H547" s="133">
        <v>0</v>
      </c>
      <c r="I547" s="133">
        <v>0</v>
      </c>
    </row>
    <row r="548" spans="1:9">
      <c r="A548" s="132" t="s">
        <v>683</v>
      </c>
      <c r="B548" s="133">
        <v>3</v>
      </c>
      <c r="C548" s="133" t="e">
        <v>#DIV/0!</v>
      </c>
      <c r="D548" s="133">
        <v>0</v>
      </c>
      <c r="E548" s="133">
        <v>0</v>
      </c>
      <c r="F548" s="133">
        <v>0</v>
      </c>
      <c r="G548" s="133">
        <v>0</v>
      </c>
      <c r="H548" s="133">
        <v>0</v>
      </c>
      <c r="I548" s="133">
        <v>0</v>
      </c>
    </row>
    <row r="549" spans="1:9">
      <c r="A549" s="132" t="s">
        <v>291</v>
      </c>
      <c r="B549" s="133"/>
      <c r="C549" s="133"/>
      <c r="D549" s="133"/>
      <c r="E549" s="133"/>
      <c r="F549" s="133"/>
      <c r="G549" s="133"/>
      <c r="H549" s="133"/>
      <c r="I549" s="133"/>
    </row>
    <row r="550" spans="1:9">
      <c r="A550" s="141" t="s">
        <v>1</v>
      </c>
      <c r="B550" s="133">
        <v>1</v>
      </c>
      <c r="C550" s="133" t="e">
        <v>#DIV/0!</v>
      </c>
      <c r="D550" s="133">
        <v>0</v>
      </c>
      <c r="E550" s="133">
        <v>0</v>
      </c>
      <c r="F550" s="133">
        <v>0</v>
      </c>
      <c r="G550" s="133">
        <v>0</v>
      </c>
      <c r="H550" s="133">
        <v>0</v>
      </c>
      <c r="I550" s="133">
        <v>0</v>
      </c>
    </row>
    <row r="551" spans="1:9">
      <c r="A551" s="132" t="s">
        <v>684</v>
      </c>
      <c r="B551" s="133">
        <v>1</v>
      </c>
      <c r="C551" s="133" t="e">
        <v>#DIV/0!</v>
      </c>
      <c r="D551" s="133">
        <v>0</v>
      </c>
      <c r="E551" s="133">
        <v>0</v>
      </c>
      <c r="F551" s="133">
        <v>0</v>
      </c>
      <c r="G551" s="133">
        <v>0</v>
      </c>
      <c r="H551" s="133">
        <v>0</v>
      </c>
      <c r="I551" s="133">
        <v>0</v>
      </c>
    </row>
    <row r="552" spans="1:9">
      <c r="A552" s="132" t="s">
        <v>292</v>
      </c>
      <c r="B552" s="133"/>
      <c r="C552" s="133"/>
      <c r="D552" s="133"/>
      <c r="E552" s="133"/>
      <c r="F552" s="133"/>
      <c r="G552" s="133"/>
      <c r="H552" s="133"/>
      <c r="I552" s="133"/>
    </row>
    <row r="553" spans="1:9">
      <c r="A553" s="141" t="s">
        <v>1</v>
      </c>
      <c r="B553" s="133">
        <v>1</v>
      </c>
      <c r="C553" s="133" t="e">
        <v>#DIV/0!</v>
      </c>
      <c r="D553" s="133">
        <v>0</v>
      </c>
      <c r="E553" s="133">
        <v>0</v>
      </c>
      <c r="F553" s="133">
        <v>0</v>
      </c>
      <c r="G553" s="133">
        <v>0</v>
      </c>
      <c r="H553" s="133">
        <v>0</v>
      </c>
      <c r="I553" s="133">
        <v>0</v>
      </c>
    </row>
    <row r="554" spans="1:9">
      <c r="A554" s="132" t="s">
        <v>685</v>
      </c>
      <c r="B554" s="133">
        <v>1</v>
      </c>
      <c r="C554" s="133" t="e">
        <v>#DIV/0!</v>
      </c>
      <c r="D554" s="133">
        <v>0</v>
      </c>
      <c r="E554" s="133">
        <v>0</v>
      </c>
      <c r="F554" s="133">
        <v>0</v>
      </c>
      <c r="G554" s="133">
        <v>0</v>
      </c>
      <c r="H554" s="133">
        <v>0</v>
      </c>
      <c r="I554" s="133">
        <v>0</v>
      </c>
    </row>
    <row r="555" spans="1:9">
      <c r="A555" s="132" t="s">
        <v>297</v>
      </c>
      <c r="B555" s="133"/>
      <c r="C555" s="133"/>
      <c r="D555" s="133"/>
      <c r="E555" s="133"/>
      <c r="F555" s="133"/>
      <c r="G555" s="133"/>
      <c r="H555" s="133"/>
      <c r="I555" s="133"/>
    </row>
    <row r="556" spans="1:9">
      <c r="A556" s="141" t="s">
        <v>1</v>
      </c>
      <c r="B556" s="133">
        <v>1</v>
      </c>
      <c r="C556" s="133" t="e">
        <v>#DIV/0!</v>
      </c>
      <c r="D556" s="133">
        <v>0</v>
      </c>
      <c r="E556" s="133">
        <v>0</v>
      </c>
      <c r="F556" s="133">
        <v>0</v>
      </c>
      <c r="G556" s="133">
        <v>0</v>
      </c>
      <c r="H556" s="133">
        <v>0</v>
      </c>
      <c r="I556" s="133">
        <v>0</v>
      </c>
    </row>
    <row r="557" spans="1:9">
      <c r="A557" s="132" t="s">
        <v>686</v>
      </c>
      <c r="B557" s="133">
        <v>1</v>
      </c>
      <c r="C557" s="133" t="e">
        <v>#DIV/0!</v>
      </c>
      <c r="D557" s="133">
        <v>0</v>
      </c>
      <c r="E557" s="133">
        <v>0</v>
      </c>
      <c r="F557" s="133">
        <v>0</v>
      </c>
      <c r="G557" s="133">
        <v>0</v>
      </c>
      <c r="H557" s="133">
        <v>0</v>
      </c>
      <c r="I557" s="133">
        <v>0</v>
      </c>
    </row>
    <row r="558" spans="1:9">
      <c r="A558" s="131" t="s">
        <v>687</v>
      </c>
      <c r="B558" s="133">
        <v>9</v>
      </c>
      <c r="C558" s="133" t="e">
        <v>#DIV/0!</v>
      </c>
      <c r="D558" s="133">
        <v>0</v>
      </c>
      <c r="E558" s="133">
        <v>0</v>
      </c>
      <c r="F558" s="133">
        <v>0</v>
      </c>
      <c r="G558" s="133">
        <v>0</v>
      </c>
      <c r="H558" s="133">
        <v>0</v>
      </c>
      <c r="I558" s="133">
        <v>0</v>
      </c>
    </row>
    <row r="559" spans="1:9">
      <c r="A559" s="146" t="s">
        <v>43</v>
      </c>
      <c r="B559" s="133"/>
      <c r="C559" s="133"/>
      <c r="D559" s="133"/>
      <c r="E559" s="133"/>
      <c r="F559" s="133"/>
      <c r="G559" s="133"/>
      <c r="H559" s="133"/>
      <c r="I559" s="133"/>
    </row>
    <row r="560" spans="1:9">
      <c r="A560" s="142" t="s">
        <v>64</v>
      </c>
      <c r="B560" s="133"/>
      <c r="C560" s="133"/>
      <c r="D560" s="133"/>
      <c r="E560" s="133"/>
      <c r="F560" s="133"/>
      <c r="G560" s="133"/>
      <c r="H560" s="133"/>
      <c r="I560" s="133"/>
    </row>
    <row r="561" spans="1:9">
      <c r="A561" s="143" t="s">
        <v>1</v>
      </c>
      <c r="B561" s="133">
        <v>4</v>
      </c>
      <c r="C561" s="133">
        <v>9.5</v>
      </c>
      <c r="D561" s="133">
        <v>0</v>
      </c>
      <c r="E561" s="133">
        <v>0</v>
      </c>
      <c r="F561" s="133">
        <v>0</v>
      </c>
      <c r="G561" s="133">
        <v>0</v>
      </c>
      <c r="H561" s="133">
        <v>0</v>
      </c>
      <c r="I561" s="133">
        <v>0</v>
      </c>
    </row>
    <row r="562" spans="1:9">
      <c r="A562" s="142" t="s">
        <v>545</v>
      </c>
      <c r="B562" s="133">
        <v>4</v>
      </c>
      <c r="C562" s="133">
        <v>9.5</v>
      </c>
      <c r="D562" s="133">
        <v>0</v>
      </c>
      <c r="E562" s="133">
        <v>0</v>
      </c>
      <c r="F562" s="133">
        <v>0</v>
      </c>
      <c r="G562" s="133">
        <v>0</v>
      </c>
      <c r="H562" s="133">
        <v>0</v>
      </c>
      <c r="I562" s="133">
        <v>0</v>
      </c>
    </row>
    <row r="563" spans="1:9">
      <c r="A563" s="131" t="s">
        <v>688</v>
      </c>
      <c r="B563" s="133">
        <v>4</v>
      </c>
      <c r="C563" s="133">
        <v>9.5</v>
      </c>
      <c r="D563" s="133">
        <v>0</v>
      </c>
      <c r="E563" s="133">
        <v>0</v>
      </c>
      <c r="F563" s="133">
        <v>0</v>
      </c>
      <c r="G563" s="133">
        <v>0</v>
      </c>
      <c r="H563" s="133">
        <v>0</v>
      </c>
      <c r="I563" s="133">
        <v>0</v>
      </c>
    </row>
    <row r="564" spans="1:9">
      <c r="A564" s="146" t="s">
        <v>51</v>
      </c>
      <c r="B564" s="133"/>
      <c r="C564" s="133"/>
      <c r="D564" s="133"/>
      <c r="E564" s="133"/>
      <c r="F564" s="133"/>
      <c r="G564" s="133"/>
      <c r="H564" s="133"/>
      <c r="I564" s="133"/>
    </row>
    <row r="565" spans="1:9">
      <c r="A565" s="142" t="s">
        <v>107</v>
      </c>
      <c r="B565" s="133"/>
      <c r="C565" s="133"/>
      <c r="D565" s="133"/>
      <c r="E565" s="133"/>
      <c r="F565" s="133"/>
      <c r="G565" s="133"/>
      <c r="H565" s="133"/>
      <c r="I565" s="133"/>
    </row>
    <row r="566" spans="1:9">
      <c r="A566" s="143" t="s">
        <v>1</v>
      </c>
      <c r="B566" s="133">
        <v>3</v>
      </c>
      <c r="C566" s="133">
        <v>7.333333333333333</v>
      </c>
      <c r="D566" s="133">
        <v>0</v>
      </c>
      <c r="E566" s="133">
        <v>0</v>
      </c>
      <c r="F566" s="133">
        <v>0</v>
      </c>
      <c r="G566" s="133">
        <v>0</v>
      </c>
      <c r="H566" s="133">
        <v>0</v>
      </c>
      <c r="I566" s="133">
        <v>0</v>
      </c>
    </row>
    <row r="567" spans="1:9">
      <c r="A567" s="143" t="s">
        <v>15</v>
      </c>
      <c r="B567" s="133">
        <v>6</v>
      </c>
      <c r="C567" s="133">
        <v>2</v>
      </c>
      <c r="D567" s="133">
        <v>0</v>
      </c>
      <c r="E567" s="133">
        <v>3900</v>
      </c>
      <c r="F567" s="133">
        <v>0</v>
      </c>
      <c r="G567" s="133">
        <v>0</v>
      </c>
      <c r="H567" s="133">
        <v>0</v>
      </c>
      <c r="I567" s="133">
        <v>3900</v>
      </c>
    </row>
    <row r="568" spans="1:9">
      <c r="A568" s="142" t="s">
        <v>507</v>
      </c>
      <c r="B568" s="133">
        <v>9</v>
      </c>
      <c r="C568" s="133">
        <v>3.7777777777777777</v>
      </c>
      <c r="D568" s="133">
        <v>0</v>
      </c>
      <c r="E568" s="133">
        <v>3900</v>
      </c>
      <c r="F568" s="133">
        <v>0</v>
      </c>
      <c r="G568" s="133">
        <v>0</v>
      </c>
      <c r="H568" s="133">
        <v>0</v>
      </c>
      <c r="I568" s="133">
        <v>3900</v>
      </c>
    </row>
    <row r="569" spans="1:9">
      <c r="A569" s="131" t="s">
        <v>548</v>
      </c>
      <c r="B569" s="133">
        <v>9</v>
      </c>
      <c r="C569" s="133">
        <v>3.7777777777777777</v>
      </c>
      <c r="D569" s="133">
        <v>0</v>
      </c>
      <c r="E569" s="133">
        <v>3900</v>
      </c>
      <c r="F569" s="133">
        <v>0</v>
      </c>
      <c r="G569" s="133">
        <v>0</v>
      </c>
      <c r="H569" s="133">
        <v>0</v>
      </c>
      <c r="I569" s="133">
        <v>3900</v>
      </c>
    </row>
    <row r="570" spans="1:9">
      <c r="A570" s="146" t="s">
        <v>36</v>
      </c>
      <c r="B570" s="133"/>
      <c r="C570" s="133"/>
      <c r="D570" s="133"/>
      <c r="E570" s="133"/>
      <c r="F570" s="133"/>
      <c r="G570" s="133"/>
      <c r="H570" s="133"/>
      <c r="I570" s="133"/>
    </row>
    <row r="571" spans="1:9">
      <c r="A571" s="142" t="s">
        <v>405</v>
      </c>
      <c r="B571" s="133"/>
      <c r="C571" s="133"/>
      <c r="D571" s="133"/>
      <c r="E571" s="133"/>
      <c r="F571" s="133"/>
      <c r="G571" s="133"/>
      <c r="H571" s="133"/>
      <c r="I571" s="133"/>
    </row>
    <row r="572" spans="1:9">
      <c r="A572" s="143" t="s">
        <v>1</v>
      </c>
      <c r="B572" s="133">
        <v>107</v>
      </c>
      <c r="C572" s="133">
        <v>12.140186915887851</v>
      </c>
      <c r="D572" s="133">
        <v>0</v>
      </c>
      <c r="E572" s="133">
        <v>0</v>
      </c>
      <c r="F572" s="133">
        <v>0</v>
      </c>
      <c r="G572" s="133">
        <v>0</v>
      </c>
      <c r="H572" s="133">
        <v>0</v>
      </c>
      <c r="I572" s="133">
        <v>0</v>
      </c>
    </row>
    <row r="573" spans="1:9">
      <c r="A573" s="143" t="s">
        <v>15</v>
      </c>
      <c r="B573" s="133">
        <v>15</v>
      </c>
      <c r="C573" s="133">
        <v>2.2</v>
      </c>
      <c r="D573" s="133">
        <v>0</v>
      </c>
      <c r="E573" s="133">
        <v>622.688</v>
      </c>
      <c r="F573" s="133">
        <v>406.87</v>
      </c>
      <c r="G573" s="133">
        <v>0</v>
      </c>
      <c r="H573" s="133">
        <v>0</v>
      </c>
      <c r="I573" s="133">
        <v>1029.5580000000004</v>
      </c>
    </row>
    <row r="574" spans="1:9">
      <c r="A574" s="143" t="s">
        <v>119</v>
      </c>
      <c r="B574" s="133">
        <v>4</v>
      </c>
      <c r="C574" s="133">
        <v>25</v>
      </c>
      <c r="D574" s="133">
        <v>0</v>
      </c>
      <c r="E574" s="133">
        <v>0</v>
      </c>
      <c r="F574" s="133">
        <v>0</v>
      </c>
      <c r="G574" s="133">
        <v>0</v>
      </c>
      <c r="H574" s="133">
        <v>0</v>
      </c>
      <c r="I574" s="133">
        <v>0</v>
      </c>
    </row>
    <row r="575" spans="1:9">
      <c r="A575" s="142" t="s">
        <v>549</v>
      </c>
      <c r="B575" s="133">
        <v>126</v>
      </c>
      <c r="C575" s="133">
        <v>11.365079365079366</v>
      </c>
      <c r="D575" s="133">
        <v>0</v>
      </c>
      <c r="E575" s="133">
        <v>622.688</v>
      </c>
      <c r="F575" s="133">
        <v>406.87</v>
      </c>
      <c r="G575" s="133">
        <v>0</v>
      </c>
      <c r="H575" s="133">
        <v>0</v>
      </c>
      <c r="I575" s="133">
        <v>1029.5580000000004</v>
      </c>
    </row>
    <row r="576" spans="1:9" s="140" customFormat="1">
      <c r="A576" s="142" t="s">
        <v>68</v>
      </c>
      <c r="B576" s="133"/>
      <c r="C576" s="133"/>
      <c r="D576" s="133"/>
      <c r="E576" s="133"/>
      <c r="F576" s="133"/>
      <c r="G576" s="133"/>
      <c r="H576" s="133"/>
      <c r="I576" s="133"/>
    </row>
    <row r="577" spans="1:9" s="140" customFormat="1">
      <c r="A577" s="143" t="s">
        <v>1</v>
      </c>
      <c r="B577" s="151">
        <v>13</v>
      </c>
      <c r="C577" s="151">
        <v>13</v>
      </c>
      <c r="D577" s="151">
        <v>0</v>
      </c>
      <c r="E577" s="151">
        <v>0</v>
      </c>
      <c r="F577" s="151">
        <v>0</v>
      </c>
      <c r="G577" s="151">
        <v>0</v>
      </c>
      <c r="H577" s="151">
        <v>0</v>
      </c>
      <c r="I577" s="151">
        <v>0</v>
      </c>
    </row>
    <row r="578" spans="1:9" s="140" customFormat="1">
      <c r="A578" s="143" t="s">
        <v>119</v>
      </c>
      <c r="B578" s="151">
        <v>1</v>
      </c>
      <c r="C578" s="151">
        <v>35</v>
      </c>
      <c r="D578" s="151">
        <v>0</v>
      </c>
      <c r="E578" s="151">
        <v>0</v>
      </c>
      <c r="F578" s="151">
        <v>0</v>
      </c>
      <c r="G578" s="151">
        <v>0</v>
      </c>
      <c r="H578" s="151">
        <v>0</v>
      </c>
      <c r="I578" s="151">
        <v>0</v>
      </c>
    </row>
    <row r="579" spans="1:9" s="140" customFormat="1">
      <c r="A579" s="142" t="s">
        <v>689</v>
      </c>
      <c r="B579" s="151">
        <v>14</v>
      </c>
      <c r="C579" s="151">
        <v>14.571428571428571</v>
      </c>
      <c r="D579" s="151">
        <v>0</v>
      </c>
      <c r="E579" s="151">
        <v>0</v>
      </c>
      <c r="F579" s="151">
        <v>0</v>
      </c>
      <c r="G579" s="151">
        <v>0</v>
      </c>
      <c r="H579" s="151">
        <v>0</v>
      </c>
      <c r="I579" s="151">
        <v>0</v>
      </c>
    </row>
    <row r="580" spans="1:9">
      <c r="A580" s="142" t="s">
        <v>339</v>
      </c>
      <c r="B580" s="133"/>
      <c r="C580" s="133"/>
      <c r="D580" s="133"/>
      <c r="E580" s="133"/>
      <c r="F580" s="133"/>
      <c r="G580" s="133"/>
      <c r="H580" s="133"/>
      <c r="I580" s="133"/>
    </row>
    <row r="581" spans="1:9">
      <c r="A581" s="143" t="s">
        <v>1</v>
      </c>
      <c r="B581" s="133">
        <v>4</v>
      </c>
      <c r="C581" s="133">
        <v>13.5</v>
      </c>
      <c r="D581" s="133">
        <v>0</v>
      </c>
      <c r="E581" s="133">
        <v>0</v>
      </c>
      <c r="F581" s="133">
        <v>0</v>
      </c>
      <c r="G581" s="133">
        <v>0</v>
      </c>
      <c r="H581" s="133">
        <v>0</v>
      </c>
      <c r="I581" s="133">
        <v>0</v>
      </c>
    </row>
    <row r="582" spans="1:9">
      <c r="A582" s="142" t="s">
        <v>690</v>
      </c>
      <c r="B582" s="133">
        <v>4</v>
      </c>
      <c r="C582" s="133">
        <v>13.5</v>
      </c>
      <c r="D582" s="133">
        <v>0</v>
      </c>
      <c r="E582" s="133">
        <v>0</v>
      </c>
      <c r="F582" s="133">
        <v>0</v>
      </c>
      <c r="G582" s="133">
        <v>0</v>
      </c>
      <c r="H582" s="133">
        <v>0</v>
      </c>
      <c r="I582" s="133">
        <v>0</v>
      </c>
    </row>
    <row r="583" spans="1:9">
      <c r="A583" s="142" t="s">
        <v>453</v>
      </c>
      <c r="B583" s="133"/>
      <c r="C583" s="133"/>
      <c r="D583" s="133"/>
      <c r="E583" s="133"/>
      <c r="F583" s="133"/>
      <c r="G583" s="133"/>
      <c r="H583" s="133"/>
      <c r="I583" s="133"/>
    </row>
    <row r="584" spans="1:9">
      <c r="A584" s="143" t="s">
        <v>1</v>
      </c>
      <c r="B584" s="133">
        <v>1</v>
      </c>
      <c r="C584" s="133">
        <v>10</v>
      </c>
      <c r="D584" s="133">
        <v>0</v>
      </c>
      <c r="E584" s="133">
        <v>0</v>
      </c>
      <c r="F584" s="133">
        <v>0</v>
      </c>
      <c r="G584" s="133">
        <v>0</v>
      </c>
      <c r="H584" s="133">
        <v>0</v>
      </c>
      <c r="I584" s="133">
        <v>0</v>
      </c>
    </row>
    <row r="585" spans="1:9">
      <c r="A585" s="142" t="s">
        <v>691</v>
      </c>
      <c r="B585" s="133">
        <v>1</v>
      </c>
      <c r="C585" s="133">
        <v>10</v>
      </c>
      <c r="D585" s="133">
        <v>0</v>
      </c>
      <c r="E585" s="133">
        <v>0</v>
      </c>
      <c r="F585" s="133">
        <v>0</v>
      </c>
      <c r="G585" s="133">
        <v>0</v>
      </c>
      <c r="H585" s="133">
        <v>0</v>
      </c>
      <c r="I585" s="133">
        <v>0</v>
      </c>
    </row>
    <row r="586" spans="1:9">
      <c r="A586" s="142" t="s">
        <v>164</v>
      </c>
      <c r="B586" s="133"/>
      <c r="C586" s="133"/>
      <c r="D586" s="133"/>
      <c r="E586" s="133"/>
      <c r="F586" s="133"/>
      <c r="G586" s="133"/>
      <c r="H586" s="133"/>
      <c r="I586" s="133"/>
    </row>
    <row r="587" spans="1:9">
      <c r="A587" s="143" t="s">
        <v>1</v>
      </c>
      <c r="B587" s="133">
        <v>2</v>
      </c>
      <c r="C587" s="133">
        <v>8</v>
      </c>
      <c r="D587" s="133">
        <v>0</v>
      </c>
      <c r="E587" s="133">
        <v>0</v>
      </c>
      <c r="F587" s="133">
        <v>0</v>
      </c>
      <c r="G587" s="133">
        <v>0</v>
      </c>
      <c r="H587" s="133">
        <v>0</v>
      </c>
      <c r="I587" s="133">
        <v>0</v>
      </c>
    </row>
    <row r="588" spans="1:9">
      <c r="A588" s="143" t="s">
        <v>119</v>
      </c>
      <c r="B588" s="133">
        <v>7</v>
      </c>
      <c r="C588" s="133">
        <v>57.857142857142854</v>
      </c>
      <c r="D588" s="133">
        <v>0</v>
      </c>
      <c r="E588" s="133">
        <v>0</v>
      </c>
      <c r="F588" s="133">
        <v>0</v>
      </c>
      <c r="G588" s="133">
        <v>0</v>
      </c>
      <c r="H588" s="133">
        <v>0</v>
      </c>
      <c r="I588" s="133">
        <v>0</v>
      </c>
    </row>
    <row r="589" spans="1:9">
      <c r="A589" s="142" t="s">
        <v>556</v>
      </c>
      <c r="B589" s="133">
        <v>9</v>
      </c>
      <c r="C589" s="133">
        <v>46.777777777777779</v>
      </c>
      <c r="D589" s="133">
        <v>0</v>
      </c>
      <c r="E589" s="133">
        <v>0</v>
      </c>
      <c r="F589" s="133">
        <v>0</v>
      </c>
      <c r="G589" s="133">
        <v>0</v>
      </c>
      <c r="H589" s="133">
        <v>0</v>
      </c>
      <c r="I589" s="133">
        <v>0</v>
      </c>
    </row>
    <row r="590" spans="1:9">
      <c r="A590" s="142" t="s">
        <v>56</v>
      </c>
      <c r="B590" s="133"/>
      <c r="C590" s="133"/>
      <c r="D590" s="133"/>
      <c r="E590" s="133"/>
      <c r="F590" s="133"/>
      <c r="G590" s="133"/>
      <c r="H590" s="133"/>
      <c r="I590" s="133"/>
    </row>
    <row r="591" spans="1:9">
      <c r="A591" s="143" t="s">
        <v>1</v>
      </c>
      <c r="B591" s="133">
        <v>18</v>
      </c>
      <c r="C591" s="133">
        <v>40</v>
      </c>
      <c r="D591" s="133">
        <v>0</v>
      </c>
      <c r="E591" s="133">
        <v>0</v>
      </c>
      <c r="F591" s="133">
        <v>0</v>
      </c>
      <c r="G591" s="133">
        <v>0</v>
      </c>
      <c r="H591" s="133">
        <v>0</v>
      </c>
      <c r="I591" s="133">
        <v>0</v>
      </c>
    </row>
    <row r="592" spans="1:9">
      <c r="A592" s="143" t="s">
        <v>119</v>
      </c>
      <c r="B592" s="133">
        <v>15</v>
      </c>
      <c r="C592" s="133">
        <v>55</v>
      </c>
      <c r="D592" s="133">
        <v>0</v>
      </c>
      <c r="E592" s="133">
        <v>0</v>
      </c>
      <c r="F592" s="133">
        <v>0</v>
      </c>
      <c r="G592" s="133">
        <v>0</v>
      </c>
      <c r="H592" s="133">
        <v>0</v>
      </c>
      <c r="I592" s="133">
        <v>0</v>
      </c>
    </row>
    <row r="593" spans="1:9">
      <c r="A593" s="142" t="s">
        <v>495</v>
      </c>
      <c r="B593" s="133">
        <v>33</v>
      </c>
      <c r="C593" s="133">
        <v>46.81818181818182</v>
      </c>
      <c r="D593" s="133">
        <v>0</v>
      </c>
      <c r="E593" s="133">
        <v>0</v>
      </c>
      <c r="F593" s="133">
        <v>0</v>
      </c>
      <c r="G593" s="133">
        <v>0</v>
      </c>
      <c r="H593" s="133">
        <v>0</v>
      </c>
      <c r="I593" s="133">
        <v>0</v>
      </c>
    </row>
    <row r="594" spans="1:9">
      <c r="A594" s="142" t="s">
        <v>488</v>
      </c>
      <c r="B594" s="133"/>
      <c r="C594" s="133"/>
      <c r="D594" s="133"/>
      <c r="E594" s="133"/>
      <c r="F594" s="133"/>
      <c r="G594" s="133"/>
      <c r="H594" s="133"/>
      <c r="I594" s="133"/>
    </row>
    <row r="595" spans="1:9">
      <c r="A595" s="143" t="s">
        <v>15</v>
      </c>
      <c r="B595" s="133">
        <v>1</v>
      </c>
      <c r="C595" s="133">
        <v>2</v>
      </c>
      <c r="D595" s="133">
        <v>0</v>
      </c>
      <c r="E595" s="133">
        <v>150</v>
      </c>
      <c r="F595" s="133">
        <v>0</v>
      </c>
      <c r="G595" s="133">
        <v>0</v>
      </c>
      <c r="H595" s="133">
        <v>0</v>
      </c>
      <c r="I595" s="133">
        <v>150</v>
      </c>
    </row>
    <row r="596" spans="1:9">
      <c r="A596" s="142" t="s">
        <v>550</v>
      </c>
      <c r="B596" s="133">
        <v>1</v>
      </c>
      <c r="C596" s="133">
        <v>2</v>
      </c>
      <c r="D596" s="133">
        <v>0</v>
      </c>
      <c r="E596" s="133">
        <v>150</v>
      </c>
      <c r="F596" s="133">
        <v>0</v>
      </c>
      <c r="G596" s="133">
        <v>0</v>
      </c>
      <c r="H596" s="133">
        <v>0</v>
      </c>
      <c r="I596" s="133">
        <v>150</v>
      </c>
    </row>
    <row r="597" spans="1:9">
      <c r="A597" s="142" t="s">
        <v>57</v>
      </c>
      <c r="B597" s="133"/>
      <c r="C597" s="133"/>
      <c r="D597" s="133"/>
      <c r="E597" s="133"/>
      <c r="F597" s="133"/>
      <c r="G597" s="133"/>
      <c r="H597" s="133"/>
      <c r="I597" s="133"/>
    </row>
    <row r="598" spans="1:9">
      <c r="A598" s="143" t="s">
        <v>1</v>
      </c>
      <c r="B598" s="133">
        <v>1</v>
      </c>
      <c r="C598" s="133">
        <v>15</v>
      </c>
      <c r="D598" s="133">
        <v>0</v>
      </c>
      <c r="E598" s="133">
        <v>0</v>
      </c>
      <c r="F598" s="133">
        <v>0</v>
      </c>
      <c r="G598" s="133">
        <v>0</v>
      </c>
      <c r="H598" s="133">
        <v>0</v>
      </c>
      <c r="I598" s="133">
        <v>0</v>
      </c>
    </row>
    <row r="599" spans="1:9">
      <c r="A599" s="143" t="s">
        <v>119</v>
      </c>
      <c r="B599" s="133">
        <v>1</v>
      </c>
      <c r="C599" s="133">
        <v>15</v>
      </c>
      <c r="D599" s="133">
        <v>0</v>
      </c>
      <c r="E599" s="133">
        <v>0</v>
      </c>
      <c r="F599" s="133">
        <v>0</v>
      </c>
      <c r="G599" s="133">
        <v>0</v>
      </c>
      <c r="H599" s="133">
        <v>0</v>
      </c>
      <c r="I599" s="133">
        <v>0</v>
      </c>
    </row>
    <row r="600" spans="1:9">
      <c r="A600" s="142" t="s">
        <v>692</v>
      </c>
      <c r="B600" s="133">
        <v>2</v>
      </c>
      <c r="C600" s="133">
        <v>15</v>
      </c>
      <c r="D600" s="133">
        <v>0</v>
      </c>
      <c r="E600" s="133">
        <v>0</v>
      </c>
      <c r="F600" s="133">
        <v>0</v>
      </c>
      <c r="G600" s="133">
        <v>0</v>
      </c>
      <c r="H600" s="133">
        <v>0</v>
      </c>
      <c r="I600" s="133">
        <v>0</v>
      </c>
    </row>
    <row r="601" spans="1:9">
      <c r="A601" s="142" t="s">
        <v>693</v>
      </c>
      <c r="B601" s="133"/>
      <c r="C601" s="133"/>
      <c r="D601" s="133"/>
      <c r="E601" s="133"/>
      <c r="F601" s="133"/>
      <c r="G601" s="133"/>
      <c r="H601" s="133"/>
      <c r="I601" s="133"/>
    </row>
    <row r="602" spans="1:9">
      <c r="A602" s="143" t="s">
        <v>1</v>
      </c>
      <c r="B602" s="133">
        <v>2</v>
      </c>
      <c r="C602" s="133">
        <v>15</v>
      </c>
      <c r="D602" s="133">
        <v>0</v>
      </c>
      <c r="E602" s="133">
        <v>0</v>
      </c>
      <c r="F602" s="133">
        <v>0</v>
      </c>
      <c r="G602" s="133">
        <v>0</v>
      </c>
      <c r="H602" s="133">
        <v>0</v>
      </c>
      <c r="I602" s="133">
        <v>0</v>
      </c>
    </row>
    <row r="603" spans="1:9">
      <c r="A603" s="142" t="s">
        <v>694</v>
      </c>
      <c r="B603" s="133">
        <v>2</v>
      </c>
      <c r="C603" s="133">
        <v>15</v>
      </c>
      <c r="D603" s="133">
        <v>0</v>
      </c>
      <c r="E603" s="133">
        <v>0</v>
      </c>
      <c r="F603" s="133">
        <v>0</v>
      </c>
      <c r="G603" s="133">
        <v>0</v>
      </c>
      <c r="H603" s="133">
        <v>0</v>
      </c>
      <c r="I603" s="133">
        <v>0</v>
      </c>
    </row>
    <row r="604" spans="1:9">
      <c r="A604" s="142" t="s">
        <v>475</v>
      </c>
      <c r="B604" s="133"/>
      <c r="C604" s="133"/>
      <c r="D604" s="133"/>
      <c r="E604" s="133"/>
      <c r="F604" s="133"/>
      <c r="G604" s="133"/>
      <c r="H604" s="133"/>
      <c r="I604" s="133"/>
    </row>
    <row r="605" spans="1:9">
      <c r="A605" s="143" t="s">
        <v>1</v>
      </c>
      <c r="B605" s="133">
        <v>1</v>
      </c>
      <c r="C605" s="133">
        <v>12</v>
      </c>
      <c r="D605" s="133">
        <v>0</v>
      </c>
      <c r="E605" s="133">
        <v>0</v>
      </c>
      <c r="F605" s="133">
        <v>0</v>
      </c>
      <c r="G605" s="133">
        <v>0</v>
      </c>
      <c r="H605" s="133">
        <v>0</v>
      </c>
      <c r="I605" s="133">
        <v>0</v>
      </c>
    </row>
    <row r="606" spans="1:9">
      <c r="A606" s="142" t="s">
        <v>695</v>
      </c>
      <c r="B606" s="133">
        <v>1</v>
      </c>
      <c r="C606" s="133">
        <v>12</v>
      </c>
      <c r="D606" s="133">
        <v>0</v>
      </c>
      <c r="E606" s="133">
        <v>0</v>
      </c>
      <c r="F606" s="133">
        <v>0</v>
      </c>
      <c r="G606" s="133">
        <v>0</v>
      </c>
      <c r="H606" s="133">
        <v>0</v>
      </c>
      <c r="I606" s="133">
        <v>0</v>
      </c>
    </row>
    <row r="607" spans="1:9">
      <c r="A607" s="142" t="s">
        <v>55</v>
      </c>
      <c r="B607" s="133"/>
      <c r="C607" s="133"/>
      <c r="D607" s="133"/>
      <c r="E607" s="133"/>
      <c r="F607" s="133"/>
      <c r="G607" s="133"/>
      <c r="H607" s="133"/>
      <c r="I607" s="133"/>
    </row>
    <row r="608" spans="1:9">
      <c r="A608" s="143" t="s">
        <v>119</v>
      </c>
      <c r="B608" s="133">
        <v>3</v>
      </c>
      <c r="C608" s="133">
        <v>55</v>
      </c>
      <c r="D608" s="133">
        <v>0</v>
      </c>
      <c r="E608" s="133">
        <v>0</v>
      </c>
      <c r="F608" s="133">
        <v>0</v>
      </c>
      <c r="G608" s="133">
        <v>0</v>
      </c>
      <c r="H608" s="133">
        <v>0</v>
      </c>
      <c r="I608" s="133">
        <v>0</v>
      </c>
    </row>
    <row r="609" spans="1:9">
      <c r="A609" s="142" t="s">
        <v>696</v>
      </c>
      <c r="B609" s="133">
        <v>3</v>
      </c>
      <c r="C609" s="133">
        <v>55</v>
      </c>
      <c r="D609" s="133">
        <v>0</v>
      </c>
      <c r="E609" s="133">
        <v>0</v>
      </c>
      <c r="F609" s="133">
        <v>0</v>
      </c>
      <c r="G609" s="133">
        <v>0</v>
      </c>
      <c r="H609" s="133">
        <v>0</v>
      </c>
      <c r="I609" s="133">
        <v>0</v>
      </c>
    </row>
    <row r="610" spans="1:9">
      <c r="A610" s="131" t="s">
        <v>551</v>
      </c>
      <c r="B610" s="133">
        <v>196</v>
      </c>
      <c r="C610" s="133">
        <v>19.9234693877551</v>
      </c>
      <c r="D610" s="133">
        <v>0</v>
      </c>
      <c r="E610" s="133">
        <v>772.688</v>
      </c>
      <c r="F610" s="133">
        <v>406.87</v>
      </c>
      <c r="G610" s="133">
        <v>0</v>
      </c>
      <c r="H610" s="133">
        <v>0</v>
      </c>
      <c r="I610" s="133">
        <v>1179.5580000000004</v>
      </c>
    </row>
    <row r="611" spans="1:9">
      <c r="A611" s="146" t="s">
        <v>41</v>
      </c>
      <c r="B611" s="147"/>
      <c r="C611" s="147"/>
      <c r="D611" s="147"/>
      <c r="E611" s="147"/>
      <c r="F611" s="147"/>
      <c r="G611" s="147"/>
      <c r="H611" s="147"/>
      <c r="I611" s="147"/>
    </row>
    <row r="612" spans="1:9">
      <c r="A612" s="142" t="s">
        <v>64</v>
      </c>
      <c r="B612" s="133"/>
      <c r="C612" s="133"/>
      <c r="D612" s="133"/>
      <c r="E612" s="133"/>
      <c r="F612" s="133"/>
      <c r="G612" s="133"/>
      <c r="H612" s="133"/>
      <c r="I612" s="133"/>
    </row>
    <row r="613" spans="1:9">
      <c r="A613" s="143" t="s">
        <v>1</v>
      </c>
      <c r="B613" s="133">
        <v>25</v>
      </c>
      <c r="C613" s="133">
        <v>8.64</v>
      </c>
      <c r="D613" s="133">
        <v>0</v>
      </c>
      <c r="E613" s="133">
        <v>0</v>
      </c>
      <c r="F613" s="133">
        <v>0</v>
      </c>
      <c r="G613" s="133">
        <v>0</v>
      </c>
      <c r="H613" s="133">
        <v>0</v>
      </c>
      <c r="I613" s="133">
        <v>0</v>
      </c>
    </row>
    <row r="614" spans="1:9">
      <c r="A614" s="143" t="s">
        <v>15</v>
      </c>
      <c r="B614" s="133">
        <v>1</v>
      </c>
      <c r="C614" s="133">
        <v>3</v>
      </c>
      <c r="D614" s="133">
        <v>0</v>
      </c>
      <c r="E614" s="133">
        <v>0</v>
      </c>
      <c r="F614" s="133">
        <v>615.81999999999994</v>
      </c>
      <c r="G614" s="133">
        <v>0</v>
      </c>
      <c r="H614" s="133">
        <v>0</v>
      </c>
      <c r="I614" s="133">
        <v>615.81999999999994</v>
      </c>
    </row>
    <row r="615" spans="1:9">
      <c r="A615" s="142" t="s">
        <v>545</v>
      </c>
      <c r="B615" s="133">
        <v>26</v>
      </c>
      <c r="C615" s="133">
        <v>8.4230769230769234</v>
      </c>
      <c r="D615" s="133">
        <v>0</v>
      </c>
      <c r="E615" s="133">
        <v>0</v>
      </c>
      <c r="F615" s="133">
        <v>615.81999999999994</v>
      </c>
      <c r="G615" s="133">
        <v>0</v>
      </c>
      <c r="H615" s="133">
        <v>0</v>
      </c>
      <c r="I615" s="133">
        <v>615.81999999999994</v>
      </c>
    </row>
    <row r="616" spans="1:9">
      <c r="A616" s="131" t="s">
        <v>552</v>
      </c>
      <c r="B616" s="133">
        <v>26</v>
      </c>
      <c r="C616" s="133">
        <v>8.4230769230769234</v>
      </c>
      <c r="D616" s="133">
        <v>0</v>
      </c>
      <c r="E616" s="133">
        <v>0</v>
      </c>
      <c r="F616" s="133">
        <v>615.81999999999994</v>
      </c>
      <c r="G616" s="133">
        <v>0</v>
      </c>
      <c r="H616" s="133">
        <v>0</v>
      </c>
      <c r="I616" s="133">
        <v>615.81999999999994</v>
      </c>
    </row>
    <row r="617" spans="1:9">
      <c r="A617" s="131" t="s">
        <v>697</v>
      </c>
      <c r="B617" s="133"/>
      <c r="C617" s="133"/>
      <c r="D617" s="133"/>
      <c r="E617" s="133"/>
      <c r="F617" s="133"/>
      <c r="G617" s="133"/>
      <c r="H617" s="133"/>
      <c r="I617" s="133"/>
    </row>
    <row r="618" spans="1:9">
      <c r="A618" s="132" t="s">
        <v>697</v>
      </c>
      <c r="B618" s="133"/>
      <c r="C618" s="133"/>
      <c r="D618" s="133"/>
      <c r="E618" s="133"/>
      <c r="F618" s="133"/>
      <c r="G618" s="133"/>
      <c r="H618" s="133"/>
      <c r="I618" s="133"/>
    </row>
    <row r="619" spans="1:9">
      <c r="A619" s="141" t="s">
        <v>698</v>
      </c>
      <c r="B619" s="133"/>
      <c r="C619" s="133"/>
      <c r="D619" s="133">
        <v>0</v>
      </c>
      <c r="E619" s="133">
        <v>0</v>
      </c>
      <c r="F619" s="133">
        <v>0</v>
      </c>
      <c r="G619" s="133">
        <v>0</v>
      </c>
      <c r="H619" s="133">
        <v>0</v>
      </c>
      <c r="I619" s="133">
        <v>0</v>
      </c>
    </row>
    <row r="620" spans="1:9">
      <c r="A620" s="132" t="s">
        <v>699</v>
      </c>
      <c r="B620" s="133"/>
      <c r="C620" s="133"/>
      <c r="D620" s="133">
        <v>0</v>
      </c>
      <c r="E620" s="133">
        <v>0</v>
      </c>
      <c r="F620" s="133">
        <v>0</v>
      </c>
      <c r="G620" s="133">
        <v>0</v>
      </c>
      <c r="H620" s="133">
        <v>0</v>
      </c>
      <c r="I620" s="133">
        <v>0</v>
      </c>
    </row>
    <row r="621" spans="1:9">
      <c r="A621" s="131" t="s">
        <v>699</v>
      </c>
      <c r="B621" s="133"/>
      <c r="C621" s="133"/>
      <c r="D621" s="133">
        <v>0</v>
      </c>
      <c r="E621" s="133">
        <v>0</v>
      </c>
      <c r="F621" s="133">
        <v>0</v>
      </c>
      <c r="G621" s="133">
        <v>0</v>
      </c>
      <c r="H621" s="133">
        <v>0</v>
      </c>
      <c r="I621" s="133">
        <v>0</v>
      </c>
    </row>
    <row r="622" spans="1:9">
      <c r="A622" s="131" t="s">
        <v>399</v>
      </c>
      <c r="B622" s="133">
        <v>1390</v>
      </c>
      <c r="C622" s="133">
        <v>11.71875</v>
      </c>
      <c r="D622" s="133">
        <v>20695.684</v>
      </c>
      <c r="E622" s="133">
        <v>59822.029500000011</v>
      </c>
      <c r="F622" s="133">
        <v>62978.016900000024</v>
      </c>
      <c r="G622" s="133">
        <v>445.94</v>
      </c>
      <c r="H622" s="133">
        <v>1522.96</v>
      </c>
      <c r="I622" s="133">
        <v>145464.63039999994</v>
      </c>
    </row>
  </sheetData>
  <pageMargins left="0.7" right="0.7" top="0.75" bottom="0.75" header="0.3" footer="0.3"/>
  <pageSetup paperSize="9" orientation="portrait"/>
  <headerFooter scaleWithDoc="1" alignWithMargins="0" differentFirst="0" differentOddEven="0"/>
  <drawing r:id="rId4"/>
  <extLst>
    <ext xmlns:x14="http://schemas.microsoft.com/office/spreadsheetml/2009/9/main" uri="{A8765BA9-456A-4dab-B4F3-ACF838C121DE}">
      <x14:slicerList xmlns:x14="http://schemas.microsoft.com/office/spreadsheetml/2009/9/main">
        <x14:slicer xmlns:r="http://schemas.openxmlformats.org/officeDocument/2006/relationships" r:id="rId5"/>
      </x14:slicerList>
    </ext>
  </extLst>
</worksheet>
</file>

<file path=xl/worksheets/sheet2.xml><?xml version="1.0" encoding="utf-8"?>
<worksheet xmlns:r="http://schemas.openxmlformats.org/officeDocument/2006/relationships" xmlns:x14="http://schemas.microsoft.com/office/spreadsheetml/2009/9/main" xmlns:mc="http://schemas.openxmlformats.org/markup-compatibility/2006" xmlns="http://schemas.openxmlformats.org/spreadsheetml/2006/main">
  <sheetPr codeName="Sheet8">
    <tabColor rgb="FF00B0F0"/>
    <pageSetUpPr fitToPage="1"/>
  </sheetPr>
  <dimension ref="A1:AE137"/>
  <sheetViews>
    <sheetView topLeftCell="A1" zoomScale="70" view="normal" tabSelected="1" workbookViewId="0">
      <pane ySplit="15" topLeftCell="A16" activePane="bottomLeft" state="frozen"/>
      <selection pane="bottomLeft" activeCell="O21" sqref="O21"/>
    </sheetView>
  </sheetViews>
  <sheetFormatPr defaultColWidth="8.88671875" defaultRowHeight="14.4" baseColWidth="0"/>
  <cols>
    <col min="1" max="1" width="13" customWidth="1"/>
    <col min="2" max="2" width="8.5703125" customWidth="1"/>
    <col min="3" max="3" width="11.84765625" customWidth="1"/>
    <col min="4" max="4" width="7.84765625" customWidth="1"/>
    <col min="5" max="5" width="23.140625" customWidth="1"/>
    <col min="6" max="6" width="20.5703125" customWidth="1"/>
    <col min="7" max="7" width="18.27734375" style="2" customWidth="1"/>
    <col min="8" max="8" width="4.7109375" hidden="1" customWidth="1"/>
    <col min="9" max="9" width="12.5703125" style="4" customWidth="1"/>
    <col min="10" max="10" width="20.5703125" style="3" customWidth="1"/>
    <col min="11" max="11" width="12.41796875" style="4" customWidth="1"/>
    <col min="12" max="12" width="8.84765625" style="4" customWidth="1"/>
    <col min="13" max="13" width="15.27734375" style="4" customWidth="1"/>
    <col min="14" max="14" width="8.84765625" customWidth="1"/>
    <col min="15" max="15" width="13" style="4" customWidth="1"/>
    <col min="16" max="16" width="15.5703125" customWidth="1"/>
    <col min="17" max="17" width="35.41796875" style="2" customWidth="1"/>
    <col min="18" max="18" width="41.41796875" style="2" customWidth="1"/>
    <col min="19" max="19" width="12.7109375" hidden="1" customWidth="1"/>
    <col min="20" max="20" width="7.7109375" style="4" hidden="1" customWidth="1"/>
    <col min="21" max="21" width="9" style="4" hidden="1" customWidth="1"/>
    <col min="22" max="22" width="15" hidden="1" customWidth="1"/>
    <col min="23" max="23" width="20.5703125" hidden="1" customWidth="1"/>
    <col min="24" max="24" width="11.5703125" style="5" customWidth="1"/>
    <col min="25" max="25" width="12" style="5" bestFit="1" customWidth="1"/>
    <col min="26" max="26" width="11.7109375" style="5" customWidth="1"/>
    <col min="27" max="29" width="13.5703125" style="5" customWidth="1"/>
    <col min="30" max="30" width="16.5703125" style="5" customWidth="1"/>
    <col min="31" max="31" width="23.84765625" style="2" hidden="1" customWidth="1"/>
    <col min="32" max="32" width="9.41796875" customWidth="1"/>
    <col min="33" max="33" width="15.5703125" customWidth="1"/>
    <col min="34" max="34" width="19.5703125" customWidth="1"/>
    <col min="35" max="16384" width="8.84765625" customWidth="1"/>
  </cols>
  <sheetData>
    <row r="1" spans="1:31" customFormat="1" ht="30.75" customHeight="1" hidden="1">
      <c r="A1" t="s">
        <v>700</v>
      </c>
      <c r="D1"/>
      <c r="G1" s="2"/>
      <c r="H1" t="s">
        <v>701</v>
      </c>
      <c r="I1" s="4"/>
      <c r="J1" s="3"/>
      <c r="K1" s="4" t="s">
        <v>707</v>
      </c>
      <c r="L1" s="4"/>
      <c r="M1" s="4"/>
      <c r="O1" s="4"/>
      <c r="Q1" s="2"/>
      <c r="R1" s="2"/>
      <c r="T1" s="4"/>
      <c r="U1" s="4"/>
      <c r="X1" s="5"/>
      <c r="Y1" s="5"/>
      <c r="Z1" s="5"/>
      <c r="AA1" s="5"/>
      <c r="AB1" s="5"/>
      <c r="AC1" s="5"/>
      <c r="AD1" s="5"/>
      <c r="AE1" s="2"/>
    </row>
    <row r="2" spans="1:31" customFormat="1" ht="21" customHeight="1">
      <c r="A2" s="49" t="s">
        <v>119</v>
      </c>
      <c r="B2" s="106"/>
      <c r="C2" s="106"/>
      <c r="D2" s="50" t="s">
        <v>172</v>
      </c>
      <c r="G2" s="2"/>
      <c r="H2">
        <v>1</v>
      </c>
      <c r="I2" s="131" t="s">
        <v>987</v>
      </c>
      <c r="J2" s="3"/>
      <c r="K2" s="4" t="s">
        <v>708</v>
      </c>
      <c r="L2" s="4"/>
      <c r="M2" s="4"/>
      <c r="N2" t="s">
        <v>717</v>
      </c>
      <c r="O2" s="4"/>
      <c r="Q2" s="2"/>
      <c r="R2" s="2"/>
      <c r="T2" s="4"/>
      <c r="U2" s="4"/>
      <c r="X2" s="5"/>
      <c r="Y2" s="5"/>
      <c r="Z2" s="5"/>
      <c r="AA2" s="5"/>
      <c r="AB2" s="5"/>
      <c r="AC2" s="5"/>
      <c r="AD2" s="5"/>
      <c r="AE2" s="2"/>
    </row>
    <row r="3" spans="1:31" customFormat="1" ht="15" customHeight="1">
      <c r="A3" s="51" t="s">
        <v>1</v>
      </c>
      <c r="B3" s="107"/>
      <c r="C3" s="107"/>
      <c r="D3" s="50" t="s">
        <v>173</v>
      </c>
      <c r="G3" s="2"/>
      <c r="H3">
        <v>2</v>
      </c>
      <c r="I3" s="131" t="s">
        <v>988</v>
      </c>
      <c r="J3" s="3"/>
      <c r="K3" s="4" t="s">
        <v>709</v>
      </c>
      <c r="L3" s="4"/>
      <c r="M3" s="4"/>
      <c r="N3" t="s">
        <v>718</v>
      </c>
      <c r="O3" s="4"/>
      <c r="Q3" s="2"/>
      <c r="R3" s="2"/>
      <c r="T3" s="4"/>
      <c r="U3" s="4"/>
      <c r="X3" s="5"/>
      <c r="Y3" s="5"/>
      <c r="Z3" s="5"/>
      <c r="AA3" s="5"/>
      <c r="AB3" s="5"/>
      <c r="AC3" s="5"/>
      <c r="AD3" s="5"/>
      <c r="AE3" s="2"/>
    </row>
    <row r="4" spans="1:31" customFormat="1" ht="15.75" customHeight="1">
      <c r="A4" s="52" t="s">
        <v>15</v>
      </c>
      <c r="B4" s="108"/>
      <c r="C4" s="108"/>
      <c r="D4" s="50" t="s">
        <v>174</v>
      </c>
      <c r="G4" s="2"/>
      <c r="H4">
        <v>3</v>
      </c>
      <c r="I4" s="131" t="s">
        <v>989</v>
      </c>
      <c r="J4" s="3"/>
      <c r="K4" s="4" t="s">
        <v>710</v>
      </c>
      <c r="L4" s="4"/>
      <c r="M4" s="4"/>
      <c r="N4" t="s">
        <v>719</v>
      </c>
      <c r="O4" s="4"/>
      <c r="Q4" s="2"/>
      <c r="R4" s="2"/>
      <c r="T4" s="4"/>
      <c r="U4" s="4"/>
      <c r="X4" s="5"/>
      <c r="Y4" s="5"/>
      <c r="Z4" s="5"/>
      <c r="AA4" s="5"/>
      <c r="AB4" s="5"/>
      <c r="AC4" s="5"/>
      <c r="AD4" s="5"/>
      <c r="AE4" s="2"/>
    </row>
    <row r="5" spans="1:14" ht="18.75" customHeight="1">
      <c r="A5" s="53" t="s">
        <v>0</v>
      </c>
      <c r="B5" s="109"/>
      <c r="C5" s="109"/>
      <c r="D5" s="50" t="s">
        <v>175</v>
      </c>
      <c r="H5">
        <v>4</v>
      </c>
      <c r="I5" s="131" t="s">
        <v>990</v>
      </c>
      <c r="K5" s="4" t="s">
        <v>711</v>
      </c>
      <c r="N5" t="s">
        <v>720</v>
      </c>
    </row>
    <row r="6" spans="7:31" customFormat="1" ht="19.5" customHeight="1">
      <c r="G6" s="2"/>
      <c r="H6">
        <v>5</v>
      </c>
      <c r="I6" s="131" t="s">
        <v>991</v>
      </c>
      <c r="J6" s="3"/>
      <c r="K6" s="4" t="s">
        <v>712</v>
      </c>
      <c r="L6" s="4"/>
      <c r="M6" s="4"/>
      <c r="N6" t="s">
        <v>721</v>
      </c>
      <c r="O6" s="4"/>
      <c r="Q6" s="2"/>
      <c r="R6" s="2"/>
      <c r="T6" s="4"/>
      <c r="U6" s="4"/>
      <c r="X6" s="5"/>
      <c r="Y6" s="5"/>
      <c r="Z6" s="5"/>
      <c r="AA6" s="5"/>
      <c r="AB6" s="5"/>
      <c r="AC6" s="5"/>
      <c r="AD6" s="5"/>
      <c r="AE6" s="2"/>
    </row>
    <row r="7" spans="7:31" customFormat="1" ht="16.5" customHeight="1">
      <c r="G7" s="2"/>
      <c r="H7">
        <v>6</v>
      </c>
      <c r="I7" s="131" t="s">
        <v>992</v>
      </c>
      <c r="J7" s="3"/>
      <c r="K7" s="4" t="s">
        <v>713</v>
      </c>
      <c r="L7" s="4"/>
      <c r="M7" s="4"/>
      <c r="N7" t="s">
        <v>722</v>
      </c>
      <c r="O7" s="4"/>
      <c r="Q7" s="2"/>
      <c r="R7" s="2"/>
      <c r="T7" s="4"/>
      <c r="U7" s="4"/>
      <c r="X7" s="5"/>
      <c r="Y7" s="5"/>
      <c r="Z7" s="5"/>
      <c r="AA7" s="5"/>
      <c r="AB7" s="5"/>
      <c r="AC7" s="5"/>
      <c r="AD7" s="5"/>
      <c r="AE7" s="2"/>
    </row>
    <row r="8" spans="7:31" customFormat="1" ht="16.5" customHeight="1">
      <c r="G8" s="2"/>
      <c r="I8" s="4"/>
      <c r="J8" s="3"/>
      <c r="K8" s="4" t="s">
        <v>714</v>
      </c>
      <c r="L8" s="4"/>
      <c r="M8" s="4"/>
      <c r="N8" t="s">
        <v>723</v>
      </c>
      <c r="O8" s="4"/>
      <c r="Q8" s="2"/>
      <c r="R8" s="2"/>
      <c r="T8" s="4"/>
      <c r="U8" s="4"/>
      <c r="X8" s="5"/>
      <c r="Y8" s="5"/>
      <c r="Z8" s="5"/>
      <c r="AA8" s="5"/>
      <c r="AB8" s="5"/>
      <c r="AC8" s="5"/>
      <c r="AD8" s="5"/>
      <c r="AE8" s="2"/>
    </row>
    <row r="9" spans="2:14" ht="16.5" customHeight="1">
      <c r="B9"/>
      <c r="C9"/>
      <c r="K9" s="4" t="s">
        <v>715</v>
      </c>
      <c r="N9" t="s">
        <v>724</v>
      </c>
    </row>
    <row r="10" spans="11:14">
      <c r="K10" s="4" t="s">
        <v>716</v>
      </c>
      <c r="N10" t="s">
        <v>725</v>
      </c>
    </row>
    <row r="11" ht="15" thickBot="1"/>
    <row r="12" spans="1:31" ht="15" thickBot="1">
      <c r="A12" s="256" t="s">
        <v>11</v>
      </c>
      <c r="B12" s="257"/>
      <c r="C12" s="257"/>
      <c r="D12" s="258"/>
      <c r="E12" s="259"/>
      <c r="F12" s="259"/>
      <c r="G12" s="260"/>
      <c r="H12" s="261" t="s">
        <v>2</v>
      </c>
      <c r="I12" s="262"/>
      <c r="J12" s="262"/>
      <c r="K12" s="262"/>
      <c r="L12" s="262"/>
      <c r="M12" s="262"/>
      <c r="N12" s="262"/>
      <c r="O12" s="262"/>
      <c r="P12" s="262"/>
      <c r="Q12" s="262"/>
      <c r="R12" s="262"/>
      <c r="S12" s="262"/>
      <c r="T12" s="262"/>
      <c r="U12" s="262"/>
      <c r="V12" s="262"/>
      <c r="W12" s="262"/>
      <c r="X12" s="267"/>
      <c r="Y12" s="267"/>
      <c r="Z12" s="267"/>
      <c r="AA12" s="267"/>
      <c r="AB12" s="267"/>
      <c r="AC12" s="267"/>
      <c r="AD12" s="332"/>
      <c r="AE12" s="55"/>
    </row>
    <row r="13" spans="1:31" ht="36.75" customHeight="1">
      <c r="A13" s="344" t="s">
        <v>354</v>
      </c>
      <c r="B13" s="344" t="s">
        <v>394</v>
      </c>
      <c r="C13" s="345" t="s">
        <v>393</v>
      </c>
      <c r="D13" s="346" t="s">
        <v>171</v>
      </c>
      <c r="E13" s="347" t="s">
        <v>12</v>
      </c>
      <c r="F13" s="347" t="s">
        <v>13</v>
      </c>
      <c r="G13" s="347" t="s">
        <v>14</v>
      </c>
      <c r="H13" s="348" t="s">
        <v>18</v>
      </c>
      <c r="I13" s="349" t="s">
        <v>770</v>
      </c>
      <c r="J13" s="350" t="s">
        <v>33</v>
      </c>
      <c r="K13" s="351" t="s">
        <v>968</v>
      </c>
      <c r="L13" s="352" t="s">
        <v>701</v>
      </c>
      <c r="M13" s="352" t="s">
        <v>707</v>
      </c>
      <c r="N13" s="353" t="s">
        <v>3</v>
      </c>
      <c r="O13" s="353" t="s">
        <v>4</v>
      </c>
      <c r="P13" s="354" t="s">
        <v>16</v>
      </c>
      <c r="Q13" s="355" t="s">
        <v>145</v>
      </c>
      <c r="R13" s="356" t="s">
        <v>146</v>
      </c>
      <c r="S13" s="330" t="s">
        <v>406</v>
      </c>
      <c r="T13" s="263" t="s">
        <v>5</v>
      </c>
      <c r="U13" s="264"/>
      <c r="V13" s="7" t="s">
        <v>6</v>
      </c>
      <c r="W13" s="324" t="s">
        <v>7</v>
      </c>
      <c r="X13" s="343" t="s">
        <v>969</v>
      </c>
      <c r="Y13" s="343"/>
      <c r="Z13" s="343"/>
      <c r="AA13" s="343"/>
      <c r="AB13" s="343"/>
      <c r="AC13" s="331"/>
      <c r="AD13" s="372" t="s">
        <v>17</v>
      </c>
      <c r="AE13" s="268" t="s">
        <v>149</v>
      </c>
    </row>
    <row r="14" spans="1:31" ht="21" customHeight="1">
      <c r="A14" s="357"/>
      <c r="B14" s="357"/>
      <c r="C14" s="358"/>
      <c r="D14" s="359"/>
      <c r="E14" s="360"/>
      <c r="F14" s="360"/>
      <c r="G14" s="360"/>
      <c r="H14" s="361"/>
      <c r="I14" s="362"/>
      <c r="J14" s="350"/>
      <c r="K14" s="363"/>
      <c r="L14" s="352"/>
      <c r="M14" s="352"/>
      <c r="N14" s="364"/>
      <c r="O14" s="364"/>
      <c r="P14" s="364"/>
      <c r="Q14" s="355" t="s">
        <v>145</v>
      </c>
      <c r="R14" s="356" t="s">
        <v>146</v>
      </c>
      <c r="S14" s="268"/>
      <c r="T14" s="265"/>
      <c r="U14" s="266"/>
      <c r="V14" s="8" t="s">
        <v>176</v>
      </c>
      <c r="W14" s="325" t="s">
        <v>8</v>
      </c>
      <c r="X14" s="327">
        <v>1</v>
      </c>
      <c r="Y14" s="328" t="s">
        <v>993</v>
      </c>
      <c r="Z14" s="329" t="s">
        <v>994</v>
      </c>
      <c r="AA14" s="329" t="s">
        <v>995</v>
      </c>
      <c r="AB14" s="329" t="s">
        <v>996</v>
      </c>
      <c r="AC14" s="329" t="s">
        <v>997</v>
      </c>
      <c r="AD14" s="373"/>
      <c r="AE14" s="268" t="s">
        <v>146</v>
      </c>
    </row>
    <row r="15" spans="1:31" ht="37.5" customHeight="1">
      <c r="A15" s="365"/>
      <c r="B15" s="365"/>
      <c r="C15" s="358"/>
      <c r="D15" s="366"/>
      <c r="E15" s="367"/>
      <c r="F15" s="367"/>
      <c r="G15" s="367"/>
      <c r="H15" s="368"/>
      <c r="I15" s="369"/>
      <c r="J15" s="350"/>
      <c r="K15" s="370"/>
      <c r="L15" s="352"/>
      <c r="M15" s="352"/>
      <c r="N15" s="371"/>
      <c r="O15" s="371"/>
      <c r="P15" s="371"/>
      <c r="Q15" s="355" t="s">
        <v>145</v>
      </c>
      <c r="R15" s="356" t="s">
        <v>146</v>
      </c>
      <c r="S15" s="269"/>
      <c r="T15" s="251" t="s">
        <v>169</v>
      </c>
      <c r="U15" s="252" t="s">
        <v>170</v>
      </c>
      <c r="V15" s="252" t="s">
        <v>9</v>
      </c>
      <c r="W15" s="326" t="s">
        <v>10</v>
      </c>
      <c r="X15" s="333" t="s">
        <v>1000</v>
      </c>
      <c r="Y15" s="334" t="s">
        <v>1001</v>
      </c>
      <c r="Z15" s="335" t="s">
        <v>1002</v>
      </c>
      <c r="AA15" s="335" t="s">
        <v>1003</v>
      </c>
      <c r="AB15" s="335" t="s">
        <v>1004</v>
      </c>
      <c r="AC15" s="335" t="s">
        <v>1005</v>
      </c>
      <c r="AD15" s="373"/>
      <c r="AE15" s="268" t="s">
        <v>146</v>
      </c>
    </row>
    <row r="16" spans="1:31" s="154" customFormat="1" ht="53.25" customHeight="1">
      <c r="A16" s="228" t="s">
        <v>392</v>
      </c>
      <c r="B16" s="228">
        <v>1</v>
      </c>
      <c r="C16" s="229" t="s">
        <v>726</v>
      </c>
      <c r="D16" s="228">
        <v>1</v>
      </c>
      <c r="E16" s="230" t="s">
        <v>728</v>
      </c>
      <c r="F16" s="230" t="s">
        <v>727</v>
      </c>
      <c r="G16" s="230" t="s">
        <v>136</v>
      </c>
      <c r="H16" s="231">
        <v>0</v>
      </c>
      <c r="I16" s="36">
        <v>403</v>
      </c>
      <c r="J16" s="232">
        <v>87</v>
      </c>
      <c r="K16" s="240" t="s">
        <v>119</v>
      </c>
      <c r="L16" s="36">
        <v>4</v>
      </c>
      <c r="M16" s="36" t="s">
        <v>715</v>
      </c>
      <c r="N16" s="231">
        <v>35</v>
      </c>
      <c r="O16" s="36" t="s">
        <v>705</v>
      </c>
      <c r="P16" s="233">
        <f>SUM(I16*J16)</f>
        <v>35061</v>
      </c>
      <c r="Q16" s="236" t="s">
        <v>729</v>
      </c>
      <c r="R16" s="236" t="s">
        <v>872</v>
      </c>
      <c r="S16" s="158" t="s">
        <v>730</v>
      </c>
      <c r="T16" s="36"/>
      <c r="U16" s="36"/>
      <c r="V16" s="234"/>
      <c r="W16" s="36"/>
      <c r="X16" s="44"/>
      <c r="Y16" s="44"/>
      <c r="Z16" s="44"/>
      <c r="AA16" s="44">
        <f>P16</f>
        <v>35061</v>
      </c>
      <c r="AB16" s="44"/>
      <c r="AC16" s="44"/>
      <c r="AD16" s="44">
        <f>SUM(X16:AC16)</f>
        <v>35061</v>
      </c>
      <c r="AE16" s="153"/>
    </row>
    <row r="17" spans="1:31" s="154" customFormat="1" ht="53.25" customHeight="1">
      <c r="A17" s="228" t="s">
        <v>392</v>
      </c>
      <c r="B17" s="228">
        <v>1</v>
      </c>
      <c r="C17" s="229" t="s">
        <v>726</v>
      </c>
      <c r="D17" s="228">
        <v>1</v>
      </c>
      <c r="E17" s="230" t="s">
        <v>728</v>
      </c>
      <c r="F17" s="230" t="s">
        <v>727</v>
      </c>
      <c r="G17" s="230" t="s">
        <v>136</v>
      </c>
      <c r="H17" s="231">
        <v>0</v>
      </c>
      <c r="I17" s="36">
        <v>403</v>
      </c>
      <c r="J17" s="232">
        <v>87</v>
      </c>
      <c r="K17" s="240" t="s">
        <v>119</v>
      </c>
      <c r="L17" s="36">
        <v>5</v>
      </c>
      <c r="M17" s="36" t="s">
        <v>715</v>
      </c>
      <c r="N17" s="231">
        <v>35</v>
      </c>
      <c r="O17" s="36" t="s">
        <v>851</v>
      </c>
      <c r="P17" s="233">
        <f>SUM(I17*J17)</f>
        <v>35061</v>
      </c>
      <c r="Q17" s="236" t="s">
        <v>729</v>
      </c>
      <c r="R17" s="236" t="s">
        <v>872</v>
      </c>
      <c r="S17" s="158" t="s">
        <v>730</v>
      </c>
      <c r="T17" s="36"/>
      <c r="U17" s="36"/>
      <c r="V17" s="234"/>
      <c r="W17" s="36"/>
      <c r="X17" s="44"/>
      <c r="Y17" s="44"/>
      <c r="Z17" s="44"/>
      <c r="AA17" s="44"/>
      <c r="AB17" s="44">
        <f>P17</f>
        <v>35061</v>
      </c>
      <c r="AC17" s="44"/>
      <c r="AD17" s="44">
        <f>SUM(X17:AC17)</f>
        <v>35061</v>
      </c>
      <c r="AE17" s="153"/>
    </row>
    <row r="18" spans="1:31" s="154" customFormat="1" ht="47.25" customHeight="1">
      <c r="A18" s="228" t="s">
        <v>392</v>
      </c>
      <c r="B18" s="228">
        <v>1</v>
      </c>
      <c r="C18" s="229" t="s">
        <v>726</v>
      </c>
      <c r="D18" s="228">
        <v>1</v>
      </c>
      <c r="E18" s="230" t="s">
        <v>728</v>
      </c>
      <c r="F18" s="230" t="s">
        <v>731</v>
      </c>
      <c r="G18" s="230" t="s">
        <v>136</v>
      </c>
      <c r="H18" s="231">
        <v>0</v>
      </c>
      <c r="I18" s="36">
        <v>403</v>
      </c>
      <c r="J18" s="232">
        <v>87</v>
      </c>
      <c r="K18" s="240" t="s">
        <v>119</v>
      </c>
      <c r="L18" s="36">
        <v>4</v>
      </c>
      <c r="M18" s="36" t="s">
        <v>715</v>
      </c>
      <c r="N18" s="231">
        <v>35</v>
      </c>
      <c r="O18" s="36" t="s">
        <v>705</v>
      </c>
      <c r="P18" s="233">
        <f>SUM(I18*J18)</f>
        <v>35061</v>
      </c>
      <c r="Q18" s="236" t="s">
        <v>768</v>
      </c>
      <c r="R18" s="236" t="s">
        <v>873</v>
      </c>
      <c r="S18" s="158" t="s">
        <v>730</v>
      </c>
      <c r="T18" s="36"/>
      <c r="U18" s="36"/>
      <c r="V18" s="234"/>
      <c r="W18" s="36"/>
      <c r="X18" s="44"/>
      <c r="Y18" s="44"/>
      <c r="Z18" s="44"/>
      <c r="AA18" s="44">
        <f>P18</f>
        <v>35061</v>
      </c>
      <c r="AB18" s="44"/>
      <c r="AC18" s="44"/>
      <c r="AD18" s="44">
        <f>SUM(X18:AC18)</f>
        <v>35061</v>
      </c>
      <c r="AE18" s="153"/>
    </row>
    <row r="19" spans="1:31" s="154" customFormat="1" ht="47.25" customHeight="1">
      <c r="A19" s="228" t="s">
        <v>392</v>
      </c>
      <c r="B19" s="228">
        <v>1</v>
      </c>
      <c r="C19" s="229" t="s">
        <v>726</v>
      </c>
      <c r="D19" s="228">
        <v>1</v>
      </c>
      <c r="E19" s="230" t="s">
        <v>728</v>
      </c>
      <c r="F19" s="230" t="s">
        <v>731</v>
      </c>
      <c r="G19" s="230" t="s">
        <v>136</v>
      </c>
      <c r="H19" s="231">
        <v>0</v>
      </c>
      <c r="I19" s="36">
        <v>403</v>
      </c>
      <c r="J19" s="232">
        <v>87</v>
      </c>
      <c r="K19" s="240" t="s">
        <v>119</v>
      </c>
      <c r="L19" s="36">
        <v>5</v>
      </c>
      <c r="M19" s="36" t="s">
        <v>715</v>
      </c>
      <c r="N19" s="231">
        <v>35</v>
      </c>
      <c r="O19" s="36" t="s">
        <v>851</v>
      </c>
      <c r="P19" s="233">
        <f>SUM(I19*J19)</f>
        <v>35061</v>
      </c>
      <c r="Q19" s="236" t="s">
        <v>768</v>
      </c>
      <c r="R19" s="236" t="s">
        <v>873</v>
      </c>
      <c r="S19" s="158" t="s">
        <v>730</v>
      </c>
      <c r="T19" s="36"/>
      <c r="U19" s="36"/>
      <c r="V19" s="234"/>
      <c r="W19" s="36"/>
      <c r="X19" s="44"/>
      <c r="Y19" s="44"/>
      <c r="Z19" s="44"/>
      <c r="AA19" s="44"/>
      <c r="AB19" s="44">
        <f>P19</f>
        <v>35061</v>
      </c>
      <c r="AC19" s="44"/>
      <c r="AD19" s="44">
        <f>SUM(X19:AC19)</f>
        <v>35061</v>
      </c>
      <c r="AE19" s="153"/>
    </row>
    <row r="20" spans="1:31" s="154" customFormat="1" ht="59.25" customHeight="1">
      <c r="A20" s="228" t="s">
        <v>392</v>
      </c>
      <c r="B20" s="228">
        <v>1</v>
      </c>
      <c r="C20" s="229" t="s">
        <v>726</v>
      </c>
      <c r="D20" s="228">
        <v>1</v>
      </c>
      <c r="E20" s="230" t="s">
        <v>728</v>
      </c>
      <c r="F20" s="230" t="s">
        <v>732</v>
      </c>
      <c r="G20" s="230" t="s">
        <v>733</v>
      </c>
      <c r="H20" s="231">
        <v>0</v>
      </c>
      <c r="I20" s="36">
        <v>403</v>
      </c>
      <c r="J20" s="232">
        <v>80</v>
      </c>
      <c r="K20" s="240" t="s">
        <v>1</v>
      </c>
      <c r="L20" s="36">
        <v>3</v>
      </c>
      <c r="M20" s="36" t="s">
        <v>715</v>
      </c>
      <c r="N20" s="231">
        <v>15</v>
      </c>
      <c r="O20" s="36" t="s">
        <v>704</v>
      </c>
      <c r="P20" s="233">
        <f>SUM(I20*J20)</f>
        <v>32240</v>
      </c>
      <c r="Q20" s="236" t="s">
        <v>734</v>
      </c>
      <c r="R20" s="236" t="s">
        <v>744</v>
      </c>
      <c r="S20" s="158" t="s">
        <v>730</v>
      </c>
      <c r="T20" s="36"/>
      <c r="U20" s="36"/>
      <c r="V20" s="234"/>
      <c r="W20" s="36"/>
      <c r="X20" s="44"/>
      <c r="Y20" s="44"/>
      <c r="Z20" s="44">
        <f>P20</f>
        <v>32240</v>
      </c>
      <c r="AA20" s="44"/>
      <c r="AB20" s="44"/>
      <c r="AC20" s="44"/>
      <c r="AD20" s="44">
        <f>Z20</f>
        <v>32240</v>
      </c>
      <c r="AE20" s="153"/>
    </row>
    <row r="21" spans="1:31" s="154" customFormat="1" ht="59.25" customHeight="1">
      <c r="A21" s="228" t="s">
        <v>392</v>
      </c>
      <c r="B21" s="228">
        <v>1</v>
      </c>
      <c r="C21" s="229" t="s">
        <v>726</v>
      </c>
      <c r="D21" s="228">
        <v>1</v>
      </c>
      <c r="E21" s="230" t="s">
        <v>728</v>
      </c>
      <c r="F21" s="230" t="s">
        <v>732</v>
      </c>
      <c r="G21" s="230" t="s">
        <v>733</v>
      </c>
      <c r="H21" s="231">
        <v>0</v>
      </c>
      <c r="I21" s="36">
        <v>403</v>
      </c>
      <c r="J21" s="232">
        <v>80</v>
      </c>
      <c r="K21" s="240" t="s">
        <v>119</v>
      </c>
      <c r="L21" s="36">
        <v>4</v>
      </c>
      <c r="M21" s="36" t="s">
        <v>715</v>
      </c>
      <c r="N21" s="231">
        <v>15</v>
      </c>
      <c r="O21" s="36" t="s">
        <v>705</v>
      </c>
      <c r="P21" s="233">
        <v>12896</v>
      </c>
      <c r="Q21" s="236" t="s">
        <v>734</v>
      </c>
      <c r="R21" s="236" t="s">
        <v>974</v>
      </c>
      <c r="S21" s="158" t="s">
        <v>730</v>
      </c>
      <c r="T21" s="36"/>
      <c r="U21" s="36"/>
      <c r="V21" s="234"/>
      <c r="W21" s="36"/>
      <c r="X21" s="44"/>
      <c r="Y21" s="44"/>
      <c r="Z21" s="44"/>
      <c r="AA21" s="44">
        <v>12896</v>
      </c>
      <c r="AB21" s="44"/>
      <c r="AC21" s="44"/>
      <c r="AD21" s="44">
        <f>SUM(X21:AC21)</f>
        <v>12896</v>
      </c>
      <c r="AE21" s="153"/>
    </row>
    <row r="22" spans="1:31" s="154" customFormat="1" ht="59.25" customHeight="1">
      <c r="A22" s="228" t="s">
        <v>392</v>
      </c>
      <c r="B22" s="228">
        <v>1</v>
      </c>
      <c r="C22" s="229" t="s">
        <v>726</v>
      </c>
      <c r="D22" s="228">
        <v>1</v>
      </c>
      <c r="E22" s="230" t="s">
        <v>728</v>
      </c>
      <c r="F22" s="230" t="s">
        <v>732</v>
      </c>
      <c r="G22" s="230" t="s">
        <v>733</v>
      </c>
      <c r="H22" s="231">
        <v>0</v>
      </c>
      <c r="I22" s="36">
        <v>403</v>
      </c>
      <c r="J22" s="232">
        <v>80</v>
      </c>
      <c r="K22" s="240" t="s">
        <v>119</v>
      </c>
      <c r="L22" s="36">
        <v>5</v>
      </c>
      <c r="M22" s="36" t="s">
        <v>715</v>
      </c>
      <c r="N22" s="231">
        <v>15</v>
      </c>
      <c r="O22" s="36" t="s">
        <v>851</v>
      </c>
      <c r="P22" s="233">
        <v>12896</v>
      </c>
      <c r="Q22" s="236" t="s">
        <v>734</v>
      </c>
      <c r="R22" s="236" t="s">
        <v>974</v>
      </c>
      <c r="S22" s="158" t="s">
        <v>730</v>
      </c>
      <c r="T22" s="36"/>
      <c r="U22" s="36"/>
      <c r="V22" s="234"/>
      <c r="W22" s="36"/>
      <c r="X22" s="44"/>
      <c r="Y22" s="44"/>
      <c r="Z22" s="44"/>
      <c r="AA22" s="44"/>
      <c r="AB22" s="44">
        <v>12896</v>
      </c>
      <c r="AC22" s="44"/>
      <c r="AD22" s="44">
        <f>SUM(X22:AC22)</f>
        <v>12896</v>
      </c>
      <c r="AE22" s="153"/>
    </row>
    <row r="23" spans="1:31" s="154" customFormat="1" ht="67.5" customHeight="1">
      <c r="A23" s="228" t="s">
        <v>392</v>
      </c>
      <c r="B23" s="228">
        <v>1</v>
      </c>
      <c r="C23" s="229" t="s">
        <v>726</v>
      </c>
      <c r="D23" s="228">
        <v>1</v>
      </c>
      <c r="E23" s="230" t="s">
        <v>38</v>
      </c>
      <c r="F23" s="230" t="s">
        <v>38</v>
      </c>
      <c r="G23" s="157" t="s">
        <v>973</v>
      </c>
      <c r="H23" s="231">
        <v>0</v>
      </c>
      <c r="I23" s="36">
        <v>47</v>
      </c>
      <c r="J23" s="232">
        <v>823</v>
      </c>
      <c r="K23" s="240" t="s">
        <v>1</v>
      </c>
      <c r="L23" s="36">
        <v>4</v>
      </c>
      <c r="M23" s="36" t="s">
        <v>715</v>
      </c>
      <c r="N23" s="231">
        <v>35</v>
      </c>
      <c r="O23" s="36" t="s">
        <v>705</v>
      </c>
      <c r="P23" s="233">
        <f>SUM(I23*J23)</f>
        <v>38681</v>
      </c>
      <c r="Q23" s="236" t="s">
        <v>737</v>
      </c>
      <c r="R23" s="236" t="s">
        <v>775</v>
      </c>
      <c r="S23" s="158" t="s">
        <v>730</v>
      </c>
      <c r="T23" s="36"/>
      <c r="U23" s="36"/>
      <c r="V23" s="234"/>
      <c r="W23" s="36"/>
      <c r="X23" s="44"/>
      <c r="Y23" s="44"/>
      <c r="Z23" s="44"/>
      <c r="AA23" s="44">
        <f>P23</f>
        <v>38681</v>
      </c>
      <c r="AB23" s="44"/>
      <c r="AC23" s="44"/>
      <c r="AD23" s="44">
        <f>SUM(X23:AC23)</f>
        <v>38681</v>
      </c>
      <c r="AE23" s="153"/>
    </row>
    <row r="24" spans="1:31" s="154" customFormat="1" ht="54" customHeight="1">
      <c r="A24" s="228" t="s">
        <v>392</v>
      </c>
      <c r="B24" s="228">
        <v>1</v>
      </c>
      <c r="C24" s="229" t="s">
        <v>726</v>
      </c>
      <c r="D24" s="228">
        <v>1</v>
      </c>
      <c r="E24" s="230" t="s">
        <v>735</v>
      </c>
      <c r="F24" s="230" t="s">
        <v>736</v>
      </c>
      <c r="G24" s="157" t="s">
        <v>64</v>
      </c>
      <c r="H24" s="231">
        <v>0</v>
      </c>
      <c r="I24" s="36">
        <v>47</v>
      </c>
      <c r="J24" s="232">
        <v>525</v>
      </c>
      <c r="K24" s="240" t="s">
        <v>1</v>
      </c>
      <c r="L24" s="36">
        <v>6</v>
      </c>
      <c r="M24" s="36" t="s">
        <v>715</v>
      </c>
      <c r="N24" s="231">
        <v>35</v>
      </c>
      <c r="O24" s="36" t="s">
        <v>970</v>
      </c>
      <c r="P24" s="233">
        <f>SUM(I24*J24)</f>
        <v>24675</v>
      </c>
      <c r="Q24" s="236" t="s">
        <v>738</v>
      </c>
      <c r="R24" s="236" t="s">
        <v>874</v>
      </c>
      <c r="S24" s="158" t="s">
        <v>730</v>
      </c>
      <c r="T24" s="36"/>
      <c r="U24" s="36"/>
      <c r="V24" s="234"/>
      <c r="W24" s="36"/>
      <c r="X24" s="44"/>
      <c r="Y24" s="44"/>
      <c r="Z24" s="44"/>
      <c r="AA24" s="44"/>
      <c r="AB24" s="44"/>
      <c r="AC24" s="44">
        <f>P24</f>
        <v>24675</v>
      </c>
      <c r="AD24" s="44">
        <f>AC24</f>
        <v>24675</v>
      </c>
      <c r="AE24" s="153"/>
    </row>
    <row r="25" spans="1:31" s="154" customFormat="1" ht="78.75" customHeight="1">
      <c r="A25" s="228" t="s">
        <v>392</v>
      </c>
      <c r="B25" s="228">
        <v>1</v>
      </c>
      <c r="C25" s="229" t="s">
        <v>726</v>
      </c>
      <c r="D25" s="228">
        <v>1</v>
      </c>
      <c r="E25" s="230" t="s">
        <v>728</v>
      </c>
      <c r="F25" s="230" t="s">
        <v>338</v>
      </c>
      <c r="G25" s="157" t="s">
        <v>769</v>
      </c>
      <c r="H25" s="231">
        <v>0</v>
      </c>
      <c r="I25" s="36">
        <v>1007</v>
      </c>
      <c r="J25" s="232">
        <v>11</v>
      </c>
      <c r="K25" s="240" t="s">
        <v>1</v>
      </c>
      <c r="L25" s="36">
        <v>2</v>
      </c>
      <c r="M25" s="36" t="s">
        <v>715</v>
      </c>
      <c r="N25" s="231">
        <v>5</v>
      </c>
      <c r="O25" s="36" t="s">
        <v>703</v>
      </c>
      <c r="P25" s="233">
        <f>SUM(I25*J25)</f>
        <v>11077</v>
      </c>
      <c r="Q25" s="236" t="s">
        <v>835</v>
      </c>
      <c r="R25" s="236" t="s">
        <v>739</v>
      </c>
      <c r="S25" s="158" t="s">
        <v>730</v>
      </c>
      <c r="T25" s="36"/>
      <c r="U25" s="36"/>
      <c r="V25" s="234"/>
      <c r="W25" s="36"/>
      <c r="X25" s="44"/>
      <c r="Y25" s="44">
        <f>P25</f>
        <v>11077</v>
      </c>
      <c r="Z25" s="44"/>
      <c r="AA25" s="44"/>
      <c r="AB25" s="44"/>
      <c r="AC25" s="44"/>
      <c r="AD25" s="44">
        <f>SUM(X25:AC25)</f>
        <v>11077</v>
      </c>
      <c r="AE25" s="153"/>
    </row>
    <row r="26" spans="1:31" s="154" customFormat="1" ht="78.75" customHeight="1">
      <c r="A26" s="228" t="s">
        <v>392</v>
      </c>
      <c r="B26" s="228">
        <v>1</v>
      </c>
      <c r="C26" s="229" t="s">
        <v>726</v>
      </c>
      <c r="D26" s="228">
        <v>1</v>
      </c>
      <c r="E26" s="230" t="s">
        <v>728</v>
      </c>
      <c r="F26" s="230" t="s">
        <v>338</v>
      </c>
      <c r="G26" s="157" t="s">
        <v>769</v>
      </c>
      <c r="H26" s="231">
        <v>0</v>
      </c>
      <c r="I26" s="36">
        <v>1007</v>
      </c>
      <c r="J26" s="232">
        <v>11</v>
      </c>
      <c r="K26" s="240" t="s">
        <v>119</v>
      </c>
      <c r="L26" s="36">
        <v>4</v>
      </c>
      <c r="M26" s="36" t="s">
        <v>715</v>
      </c>
      <c r="N26" s="231">
        <v>5</v>
      </c>
      <c r="O26" s="36" t="s">
        <v>705</v>
      </c>
      <c r="P26" s="233">
        <f>SUM(I26*J26)</f>
        <v>11077</v>
      </c>
      <c r="Q26" s="236" t="s">
        <v>835</v>
      </c>
      <c r="R26" s="236" t="s">
        <v>739</v>
      </c>
      <c r="S26" s="158" t="s">
        <v>730</v>
      </c>
      <c r="T26" s="36"/>
      <c r="U26" s="36"/>
      <c r="V26" s="234"/>
      <c r="W26" s="36"/>
      <c r="X26" s="44"/>
      <c r="Y26" s="44"/>
      <c r="Z26" s="44"/>
      <c r="AA26" s="44">
        <f>P26</f>
        <v>11077</v>
      </c>
      <c r="AB26" s="44"/>
      <c r="AC26" s="36"/>
      <c r="AD26" s="44">
        <f>SUM(X26:AC26)</f>
        <v>11077</v>
      </c>
      <c r="AE26" s="153"/>
    </row>
    <row r="27" spans="1:31" s="154" customFormat="1" ht="78.75" customHeight="1">
      <c r="A27" s="228" t="s">
        <v>392</v>
      </c>
      <c r="B27" s="228">
        <v>1</v>
      </c>
      <c r="C27" s="229" t="s">
        <v>726</v>
      </c>
      <c r="D27" s="228">
        <v>1</v>
      </c>
      <c r="E27" s="230" t="s">
        <v>728</v>
      </c>
      <c r="F27" s="230" t="s">
        <v>338</v>
      </c>
      <c r="G27" s="157" t="s">
        <v>769</v>
      </c>
      <c r="H27" s="231">
        <v>0</v>
      </c>
      <c r="I27" s="36">
        <v>1007</v>
      </c>
      <c r="J27" s="232">
        <v>11</v>
      </c>
      <c r="K27" s="240" t="s">
        <v>119</v>
      </c>
      <c r="L27" s="36">
        <v>5</v>
      </c>
      <c r="M27" s="36" t="s">
        <v>715</v>
      </c>
      <c r="N27" s="231">
        <v>5</v>
      </c>
      <c r="O27" s="36" t="s">
        <v>851</v>
      </c>
      <c r="P27" s="233">
        <f>SUM(I27*J27)</f>
        <v>11077</v>
      </c>
      <c r="Q27" s="236" t="s">
        <v>835</v>
      </c>
      <c r="R27" s="236" t="s">
        <v>739</v>
      </c>
      <c r="S27" s="158" t="s">
        <v>730</v>
      </c>
      <c r="T27" s="36"/>
      <c r="U27" s="36"/>
      <c r="V27" s="234"/>
      <c r="W27" s="36"/>
      <c r="X27" s="44"/>
      <c r="Y27" s="44"/>
      <c r="Z27" s="44"/>
      <c r="AA27" s="44"/>
      <c r="AB27" s="44">
        <f>P27</f>
        <v>11077</v>
      </c>
      <c r="AC27" s="36"/>
      <c r="AD27" s="44">
        <f>SUM(X27:AC27)</f>
        <v>11077</v>
      </c>
      <c r="AE27" s="153"/>
    </row>
    <row r="28" spans="1:31" s="154" customFormat="1" ht="78.75" customHeight="1">
      <c r="A28" s="228" t="s">
        <v>392</v>
      </c>
      <c r="B28" s="228">
        <v>1</v>
      </c>
      <c r="C28" s="229" t="s">
        <v>726</v>
      </c>
      <c r="D28" s="228">
        <v>1</v>
      </c>
      <c r="E28" s="230" t="s">
        <v>728</v>
      </c>
      <c r="F28" s="230" t="s">
        <v>338</v>
      </c>
      <c r="G28" s="157" t="s">
        <v>769</v>
      </c>
      <c r="H28" s="231">
        <v>0</v>
      </c>
      <c r="I28" s="36">
        <v>1007</v>
      </c>
      <c r="J28" s="232">
        <v>11</v>
      </c>
      <c r="K28" s="240" t="s">
        <v>119</v>
      </c>
      <c r="L28" s="36">
        <v>6</v>
      </c>
      <c r="M28" s="36" t="s">
        <v>715</v>
      </c>
      <c r="N28" s="231">
        <v>5</v>
      </c>
      <c r="O28" s="36" t="s">
        <v>999</v>
      </c>
      <c r="P28" s="233">
        <f>SUM(I28*J28)</f>
        <v>11077</v>
      </c>
      <c r="Q28" s="236" t="s">
        <v>835</v>
      </c>
      <c r="R28" s="236" t="s">
        <v>739</v>
      </c>
      <c r="S28" s="158" t="s">
        <v>730</v>
      </c>
      <c r="T28" s="36"/>
      <c r="U28" s="36"/>
      <c r="V28" s="234"/>
      <c r="W28" s="36"/>
      <c r="X28" s="44"/>
      <c r="Y28" s="44"/>
      <c r="Z28" s="44"/>
      <c r="AA28" s="44"/>
      <c r="AB28" s="44"/>
      <c r="AC28" s="44">
        <f>P28</f>
        <v>11077</v>
      </c>
      <c r="AD28" s="44">
        <f>SUM(X28:AC28)</f>
        <v>11077</v>
      </c>
      <c r="AE28" s="153"/>
    </row>
    <row r="29" spans="1:31" s="154" customFormat="1" ht="78.75" customHeight="1">
      <c r="A29" s="228" t="s">
        <v>392</v>
      </c>
      <c r="B29" s="228">
        <v>1</v>
      </c>
      <c r="C29" s="229" t="s">
        <v>726</v>
      </c>
      <c r="D29" s="228">
        <v>1</v>
      </c>
      <c r="E29" s="230" t="s">
        <v>728</v>
      </c>
      <c r="F29" s="230" t="s">
        <v>338</v>
      </c>
      <c r="G29" s="157" t="s">
        <v>769</v>
      </c>
      <c r="H29" s="231">
        <v>0</v>
      </c>
      <c r="I29" s="36">
        <v>1007</v>
      </c>
      <c r="J29" s="232">
        <v>11</v>
      </c>
      <c r="K29" s="240" t="s">
        <v>119</v>
      </c>
      <c r="L29" s="36">
        <v>6</v>
      </c>
      <c r="M29" s="36" t="s">
        <v>715</v>
      </c>
      <c r="N29" s="231">
        <v>5</v>
      </c>
      <c r="O29" s="36" t="s">
        <v>999</v>
      </c>
      <c r="P29" s="233">
        <f>SUM(I29*J29)</f>
        <v>11077</v>
      </c>
      <c r="Q29" s="236" t="s">
        <v>835</v>
      </c>
      <c r="R29" s="236" t="s">
        <v>739</v>
      </c>
      <c r="S29" s="158" t="s">
        <v>730</v>
      </c>
      <c r="T29" s="36"/>
      <c r="U29" s="36"/>
      <c r="V29" s="234"/>
      <c r="W29" s="36"/>
      <c r="X29" s="44"/>
      <c r="Y29" s="44"/>
      <c r="Z29" s="44"/>
      <c r="AA29" s="44"/>
      <c r="AB29" s="36"/>
      <c r="AC29" s="44">
        <f>P29</f>
        <v>11077</v>
      </c>
      <c r="AD29" s="44">
        <f>SUM(X29:AC29)</f>
        <v>11077</v>
      </c>
      <c r="AE29" s="153"/>
    </row>
    <row r="30" spans="1:31" s="156" customFormat="1" ht="44.25" customHeight="1">
      <c r="A30" s="228" t="s">
        <v>392</v>
      </c>
      <c r="B30" s="228">
        <v>1</v>
      </c>
      <c r="C30" s="229" t="s">
        <v>767</v>
      </c>
      <c r="D30" s="228">
        <v>1</v>
      </c>
      <c r="E30" s="230" t="s">
        <v>728</v>
      </c>
      <c r="F30" s="230" t="s">
        <v>727</v>
      </c>
      <c r="G30" s="157" t="s">
        <v>136</v>
      </c>
      <c r="H30" s="231">
        <v>0</v>
      </c>
      <c r="I30" s="36">
        <v>252</v>
      </c>
      <c r="J30" s="232">
        <v>87</v>
      </c>
      <c r="K30" s="240" t="s">
        <v>1</v>
      </c>
      <c r="L30" s="36">
        <v>4</v>
      </c>
      <c r="M30" s="36" t="s">
        <v>715</v>
      </c>
      <c r="N30" s="231">
        <v>35</v>
      </c>
      <c r="O30" s="36" t="s">
        <v>705</v>
      </c>
      <c r="P30" s="233">
        <v>8064</v>
      </c>
      <c r="Q30" s="236" t="s">
        <v>836</v>
      </c>
      <c r="R30" s="236" t="s">
        <v>740</v>
      </c>
      <c r="S30" s="158" t="s">
        <v>730</v>
      </c>
      <c r="T30" s="36"/>
      <c r="U30" s="36"/>
      <c r="V30" s="234"/>
      <c r="W30" s="36"/>
      <c r="X30" s="44"/>
      <c r="Y30" s="44"/>
      <c r="Z30" s="44"/>
      <c r="AA30" s="44">
        <f>P30</f>
        <v>8064</v>
      </c>
      <c r="AB30" s="44"/>
      <c r="AC30" s="44"/>
      <c r="AD30" s="44">
        <f>SUM(X30:AC30)</f>
        <v>8064</v>
      </c>
      <c r="AE30" s="155"/>
    </row>
    <row r="31" spans="1:31" s="156" customFormat="1" ht="54.75" customHeight="1">
      <c r="A31" s="228" t="s">
        <v>392</v>
      </c>
      <c r="B31" s="228">
        <v>1</v>
      </c>
      <c r="C31" s="229" t="s">
        <v>767</v>
      </c>
      <c r="D31" s="228">
        <v>1</v>
      </c>
      <c r="E31" s="230" t="s">
        <v>728</v>
      </c>
      <c r="F31" s="230" t="s">
        <v>731</v>
      </c>
      <c r="G31" s="230" t="s">
        <v>136</v>
      </c>
      <c r="H31" s="231">
        <v>0</v>
      </c>
      <c r="I31" s="36">
        <v>252</v>
      </c>
      <c r="J31" s="232">
        <v>87</v>
      </c>
      <c r="K31" s="240" t="s">
        <v>1</v>
      </c>
      <c r="L31" s="36">
        <v>4</v>
      </c>
      <c r="M31" s="36" t="s">
        <v>715</v>
      </c>
      <c r="N31" s="231">
        <v>35</v>
      </c>
      <c r="O31" s="36" t="s">
        <v>705</v>
      </c>
      <c r="P31" s="233">
        <f>SUM(I31*J31)</f>
        <v>21924</v>
      </c>
      <c r="Q31" s="236" t="s">
        <v>729</v>
      </c>
      <c r="R31" s="236" t="s">
        <v>863</v>
      </c>
      <c r="S31" s="158" t="s">
        <v>730</v>
      </c>
      <c r="T31" s="36"/>
      <c r="U31" s="36"/>
      <c r="V31" s="234"/>
      <c r="W31" s="36"/>
      <c r="X31" s="44"/>
      <c r="Y31" s="44"/>
      <c r="Z31" s="44"/>
      <c r="AA31" s="44">
        <f>P31</f>
        <v>21924</v>
      </c>
      <c r="AB31" s="44"/>
      <c r="AC31" s="44"/>
      <c r="AD31" s="44">
        <f>SUM(X31:AC31)</f>
        <v>21924</v>
      </c>
      <c r="AE31" s="155"/>
    </row>
    <row r="32" spans="1:31" s="156" customFormat="1" ht="70.5" customHeight="1">
      <c r="A32" s="228" t="s">
        <v>392</v>
      </c>
      <c r="B32" s="228">
        <v>1</v>
      </c>
      <c r="C32" s="229" t="s">
        <v>767</v>
      </c>
      <c r="D32" s="228">
        <v>1</v>
      </c>
      <c r="E32" s="230" t="s">
        <v>728</v>
      </c>
      <c r="F32" s="230" t="s">
        <v>732</v>
      </c>
      <c r="G32" s="230" t="s">
        <v>741</v>
      </c>
      <c r="H32" s="231">
        <v>0</v>
      </c>
      <c r="I32" s="36">
        <v>252</v>
      </c>
      <c r="J32" s="232">
        <v>59</v>
      </c>
      <c r="K32" s="239" t="s">
        <v>1</v>
      </c>
      <c r="L32" s="36">
        <v>3</v>
      </c>
      <c r="M32" s="36" t="s">
        <v>715</v>
      </c>
      <c r="N32" s="231">
        <v>15</v>
      </c>
      <c r="O32" s="36" t="s">
        <v>704</v>
      </c>
      <c r="P32" s="233">
        <f>SUM(I32*J32)</f>
        <v>14868</v>
      </c>
      <c r="Q32" s="236" t="s">
        <v>742</v>
      </c>
      <c r="R32" s="236" t="s">
        <v>743</v>
      </c>
      <c r="S32" s="158" t="s">
        <v>730</v>
      </c>
      <c r="T32" s="36"/>
      <c r="U32" s="36"/>
      <c r="V32" s="234"/>
      <c r="W32" s="36"/>
      <c r="X32" s="44"/>
      <c r="Y32" s="44"/>
      <c r="Z32" s="44">
        <f>P32</f>
        <v>14868</v>
      </c>
      <c r="AA32" s="44"/>
      <c r="AB32" s="44"/>
      <c r="AC32" s="44"/>
      <c r="AD32" s="44">
        <f>SUM(X32:AC32)</f>
        <v>14868</v>
      </c>
      <c r="AE32" s="155"/>
    </row>
    <row r="33" spans="1:31" s="156" customFormat="1" ht="70.5" customHeight="1">
      <c r="A33" s="228" t="s">
        <v>392</v>
      </c>
      <c r="B33" s="228">
        <v>1</v>
      </c>
      <c r="C33" s="229" t="s">
        <v>767</v>
      </c>
      <c r="D33" s="228">
        <v>1</v>
      </c>
      <c r="E33" s="230" t="s">
        <v>728</v>
      </c>
      <c r="F33" s="230" t="s">
        <v>732</v>
      </c>
      <c r="G33" s="230" t="s">
        <v>741</v>
      </c>
      <c r="H33" s="231">
        <v>0</v>
      </c>
      <c r="I33" s="36">
        <v>252</v>
      </c>
      <c r="J33" s="232">
        <v>59</v>
      </c>
      <c r="K33" s="239" t="s">
        <v>119</v>
      </c>
      <c r="L33" s="36">
        <v>6</v>
      </c>
      <c r="M33" s="36" t="s">
        <v>715</v>
      </c>
      <c r="N33" s="231">
        <v>15</v>
      </c>
      <c r="O33" s="36" t="s">
        <v>706</v>
      </c>
      <c r="P33" s="233">
        <f>SUM(I33*J33)</f>
        <v>14868</v>
      </c>
      <c r="Q33" s="236" t="s">
        <v>742</v>
      </c>
      <c r="R33" s="236" t="s">
        <v>979</v>
      </c>
      <c r="S33" s="158" t="s">
        <v>730</v>
      </c>
      <c r="T33" s="36"/>
      <c r="U33" s="36"/>
      <c r="V33" s="234"/>
      <c r="W33" s="36"/>
      <c r="X33" s="44"/>
      <c r="Y33" s="44"/>
      <c r="Z33" s="44"/>
      <c r="AA33" s="44"/>
      <c r="AB33" s="44"/>
      <c r="AC33" s="44">
        <f>P33</f>
        <v>14868</v>
      </c>
      <c r="AD33" s="44">
        <f>SUM(X33:AC33)</f>
        <v>14868</v>
      </c>
      <c r="AE33" s="155"/>
    </row>
    <row r="34" spans="1:31" s="156" customFormat="1" ht="74.25" customHeight="1">
      <c r="A34" s="228" t="s">
        <v>392</v>
      </c>
      <c r="B34" s="228">
        <v>1</v>
      </c>
      <c r="C34" s="229" t="s">
        <v>767</v>
      </c>
      <c r="D34" s="228">
        <v>1</v>
      </c>
      <c r="E34" s="230" t="s">
        <v>38</v>
      </c>
      <c r="F34" s="230" t="s">
        <v>38</v>
      </c>
      <c r="G34" s="157" t="s">
        <v>973</v>
      </c>
      <c r="H34" s="231">
        <v>0</v>
      </c>
      <c r="I34" s="36">
        <v>8</v>
      </c>
      <c r="J34" s="232">
        <v>823</v>
      </c>
      <c r="K34" s="239" t="s">
        <v>1</v>
      </c>
      <c r="L34" s="36">
        <v>4</v>
      </c>
      <c r="M34" s="36" t="s">
        <v>715</v>
      </c>
      <c r="N34" s="231">
        <v>35</v>
      </c>
      <c r="O34" s="36" t="s">
        <v>705</v>
      </c>
      <c r="P34" s="233">
        <f>SUM(I34*J34)</f>
        <v>6584</v>
      </c>
      <c r="Q34" s="236" t="s">
        <v>737</v>
      </c>
      <c r="R34" s="236" t="s">
        <v>775</v>
      </c>
      <c r="S34" s="158" t="s">
        <v>730</v>
      </c>
      <c r="T34" s="36"/>
      <c r="U34" s="36"/>
      <c r="V34" s="234"/>
      <c r="W34" s="36"/>
      <c r="X34" s="44"/>
      <c r="Y34" s="44"/>
      <c r="Z34" s="44"/>
      <c r="AA34" s="44">
        <f>P34</f>
        <v>6584</v>
      </c>
      <c r="AB34" s="44"/>
      <c r="AC34" s="44"/>
      <c r="AD34" s="44">
        <f>SUM(X34:AC34)</f>
        <v>6584</v>
      </c>
      <c r="AE34" s="155"/>
    </row>
    <row r="35" spans="1:31" s="156" customFormat="1" ht="75.75" customHeight="1">
      <c r="A35" s="228" t="s">
        <v>392</v>
      </c>
      <c r="B35" s="228">
        <v>1</v>
      </c>
      <c r="C35" s="229" t="s">
        <v>767</v>
      </c>
      <c r="D35" s="228">
        <v>1</v>
      </c>
      <c r="E35" s="230" t="s">
        <v>728</v>
      </c>
      <c r="F35" s="230" t="s">
        <v>338</v>
      </c>
      <c r="G35" s="157" t="s">
        <v>769</v>
      </c>
      <c r="H35" s="231">
        <v>0</v>
      </c>
      <c r="I35" s="36">
        <v>630</v>
      </c>
      <c r="J35" s="232">
        <v>59</v>
      </c>
      <c r="K35" s="239" t="s">
        <v>1</v>
      </c>
      <c r="L35" s="36">
        <v>2</v>
      </c>
      <c r="M35" s="36" t="s">
        <v>715</v>
      </c>
      <c r="N35" s="231">
        <v>5</v>
      </c>
      <c r="O35" s="36" t="s">
        <v>703</v>
      </c>
      <c r="P35" s="233">
        <f>SUM(I35*J35)</f>
        <v>37170</v>
      </c>
      <c r="Q35" s="236" t="s">
        <v>875</v>
      </c>
      <c r="R35" s="236" t="s">
        <v>881</v>
      </c>
      <c r="S35" s="158" t="s">
        <v>730</v>
      </c>
      <c r="T35" s="36"/>
      <c r="U35" s="36"/>
      <c r="V35" s="234"/>
      <c r="W35" s="36"/>
      <c r="X35" s="44"/>
      <c r="Y35" s="44">
        <f>P35</f>
        <v>37170</v>
      </c>
      <c r="Z35" s="44"/>
      <c r="AA35" s="44"/>
      <c r="AB35" s="44"/>
      <c r="AC35" s="44"/>
      <c r="AD35" s="44">
        <f>SUM(X35:AC35)</f>
        <v>37170</v>
      </c>
      <c r="AE35" s="155"/>
    </row>
    <row r="36" spans="1:31" s="156" customFormat="1" ht="75.75" customHeight="1">
      <c r="A36" s="228" t="s">
        <v>392</v>
      </c>
      <c r="B36" s="228">
        <v>1</v>
      </c>
      <c r="C36" s="229" t="s">
        <v>767</v>
      </c>
      <c r="D36" s="228">
        <v>1</v>
      </c>
      <c r="E36" s="230" t="s">
        <v>728</v>
      </c>
      <c r="F36" s="230" t="s">
        <v>338</v>
      </c>
      <c r="G36" s="157" t="s">
        <v>769</v>
      </c>
      <c r="H36" s="231">
        <v>0</v>
      </c>
      <c r="I36" s="36">
        <v>630</v>
      </c>
      <c r="J36" s="232">
        <v>59</v>
      </c>
      <c r="K36" s="239" t="s">
        <v>119</v>
      </c>
      <c r="L36" s="36">
        <v>4</v>
      </c>
      <c r="M36" s="36" t="s">
        <v>715</v>
      </c>
      <c r="N36" s="231">
        <v>5</v>
      </c>
      <c r="O36" s="36" t="s">
        <v>705</v>
      </c>
      <c r="P36" s="233">
        <f>SUM(I36*J36)</f>
        <v>37170</v>
      </c>
      <c r="Q36" s="236" t="s">
        <v>875</v>
      </c>
      <c r="R36" s="236" t="s">
        <v>739</v>
      </c>
      <c r="S36" s="158" t="s">
        <v>730</v>
      </c>
      <c r="T36" s="36"/>
      <c r="U36" s="36"/>
      <c r="V36" s="234"/>
      <c r="W36" s="36"/>
      <c r="X36" s="44"/>
      <c r="Y36" s="44"/>
      <c r="Z36" s="44"/>
      <c r="AA36" s="44">
        <f>P36</f>
        <v>37170</v>
      </c>
      <c r="AB36" s="44"/>
      <c r="AC36" s="44"/>
      <c r="AD36" s="44">
        <f>SUM(X36:AC36)</f>
        <v>37170</v>
      </c>
      <c r="AE36" s="155"/>
    </row>
    <row r="37" spans="1:31" s="156" customFormat="1" ht="75.75" customHeight="1">
      <c r="A37" s="228" t="s">
        <v>392</v>
      </c>
      <c r="B37" s="228">
        <v>1</v>
      </c>
      <c r="C37" s="229" t="s">
        <v>767</v>
      </c>
      <c r="D37" s="228">
        <v>1</v>
      </c>
      <c r="E37" s="230" t="s">
        <v>728</v>
      </c>
      <c r="F37" s="230" t="s">
        <v>338</v>
      </c>
      <c r="G37" s="157" t="s">
        <v>769</v>
      </c>
      <c r="H37" s="231">
        <v>0</v>
      </c>
      <c r="I37" s="36">
        <v>630</v>
      </c>
      <c r="J37" s="232">
        <v>59</v>
      </c>
      <c r="K37" s="239" t="s">
        <v>119</v>
      </c>
      <c r="L37" s="36">
        <v>5</v>
      </c>
      <c r="M37" s="36" t="s">
        <v>715</v>
      </c>
      <c r="N37" s="231">
        <v>5</v>
      </c>
      <c r="O37" s="36" t="s">
        <v>851</v>
      </c>
      <c r="P37" s="233">
        <f>SUM(I37*J37)</f>
        <v>37170</v>
      </c>
      <c r="Q37" s="236" t="s">
        <v>875</v>
      </c>
      <c r="R37" s="236" t="s">
        <v>739</v>
      </c>
      <c r="S37" s="158" t="s">
        <v>730</v>
      </c>
      <c r="T37" s="36"/>
      <c r="U37" s="36"/>
      <c r="V37" s="234"/>
      <c r="W37" s="36"/>
      <c r="X37" s="44"/>
      <c r="Y37" s="44"/>
      <c r="Z37" s="44"/>
      <c r="AA37" s="44"/>
      <c r="AB37" s="44">
        <f>P37</f>
        <v>37170</v>
      </c>
      <c r="AC37" s="44"/>
      <c r="AD37" s="44">
        <f>SUM(X37:AC37)</f>
        <v>37170</v>
      </c>
      <c r="AE37" s="155"/>
    </row>
    <row r="38" spans="1:31" s="156" customFormat="1" ht="75.75" customHeight="1">
      <c r="A38" s="228" t="s">
        <v>392</v>
      </c>
      <c r="B38" s="228">
        <v>1</v>
      </c>
      <c r="C38" s="229" t="s">
        <v>767</v>
      </c>
      <c r="D38" s="228">
        <v>1</v>
      </c>
      <c r="E38" s="230" t="s">
        <v>728</v>
      </c>
      <c r="F38" s="230" t="s">
        <v>338</v>
      </c>
      <c r="G38" s="157" t="s">
        <v>769</v>
      </c>
      <c r="H38" s="231">
        <v>0</v>
      </c>
      <c r="I38" s="36">
        <v>630</v>
      </c>
      <c r="J38" s="232">
        <v>59</v>
      </c>
      <c r="K38" s="239" t="s">
        <v>119</v>
      </c>
      <c r="L38" s="36">
        <v>5</v>
      </c>
      <c r="M38" s="36" t="s">
        <v>715</v>
      </c>
      <c r="N38" s="231">
        <v>5</v>
      </c>
      <c r="O38" s="36" t="s">
        <v>851</v>
      </c>
      <c r="P38" s="233">
        <f>SUM(I38*J38)</f>
        <v>37170</v>
      </c>
      <c r="Q38" s="236" t="s">
        <v>875</v>
      </c>
      <c r="R38" s="236" t="s">
        <v>739</v>
      </c>
      <c r="S38" s="158" t="s">
        <v>730</v>
      </c>
      <c r="T38" s="36"/>
      <c r="U38" s="36"/>
      <c r="V38" s="234"/>
      <c r="W38" s="36"/>
      <c r="X38" s="44"/>
      <c r="Y38" s="44"/>
      <c r="Z38" s="44"/>
      <c r="AA38" s="44"/>
      <c r="AB38" s="44">
        <f>P38</f>
        <v>37170</v>
      </c>
      <c r="AC38" s="44"/>
      <c r="AD38" s="44">
        <f>SUM(X38:AC38)</f>
        <v>37170</v>
      </c>
      <c r="AE38" s="155"/>
    </row>
    <row r="39" spans="1:31" s="156" customFormat="1" ht="75.75" customHeight="1">
      <c r="A39" s="228" t="s">
        <v>392</v>
      </c>
      <c r="B39" s="228">
        <v>1</v>
      </c>
      <c r="C39" s="229" t="s">
        <v>767</v>
      </c>
      <c r="D39" s="228">
        <v>1</v>
      </c>
      <c r="E39" s="230" t="s">
        <v>728</v>
      </c>
      <c r="F39" s="230" t="s">
        <v>338</v>
      </c>
      <c r="G39" s="157" t="s">
        <v>769</v>
      </c>
      <c r="H39" s="231">
        <v>0</v>
      </c>
      <c r="I39" s="36">
        <v>630</v>
      </c>
      <c r="J39" s="232">
        <v>59</v>
      </c>
      <c r="K39" s="239" t="s">
        <v>119</v>
      </c>
      <c r="L39" s="36">
        <v>6</v>
      </c>
      <c r="M39" s="36" t="s">
        <v>715</v>
      </c>
      <c r="N39" s="231">
        <v>5</v>
      </c>
      <c r="O39" s="36" t="s">
        <v>999</v>
      </c>
      <c r="P39" s="233">
        <f>SUM(I39*J39)</f>
        <v>37170</v>
      </c>
      <c r="Q39" s="236" t="s">
        <v>875</v>
      </c>
      <c r="R39" s="236" t="s">
        <v>739</v>
      </c>
      <c r="S39" s="158" t="s">
        <v>730</v>
      </c>
      <c r="T39" s="36"/>
      <c r="U39" s="36"/>
      <c r="V39" s="234"/>
      <c r="W39" s="36"/>
      <c r="X39" s="44"/>
      <c r="Y39" s="44"/>
      <c r="Z39" s="44"/>
      <c r="AA39" s="44"/>
      <c r="AB39" s="44"/>
      <c r="AC39" s="44">
        <f>P39</f>
        <v>37170</v>
      </c>
      <c r="AD39" s="44">
        <f>SUM(X39:AC39)</f>
        <v>37170</v>
      </c>
      <c r="AE39" s="155"/>
    </row>
    <row r="40" spans="1:31" s="154" customFormat="1" ht="60" customHeight="1">
      <c r="A40" s="228" t="s">
        <v>392</v>
      </c>
      <c r="B40" s="228">
        <v>1</v>
      </c>
      <c r="C40" s="229" t="s">
        <v>745</v>
      </c>
      <c r="D40" s="228">
        <v>1</v>
      </c>
      <c r="E40" s="230" t="s">
        <v>728</v>
      </c>
      <c r="F40" s="230" t="s">
        <v>727</v>
      </c>
      <c r="G40" s="230" t="s">
        <v>136</v>
      </c>
      <c r="H40" s="231">
        <v>0</v>
      </c>
      <c r="I40" s="36">
        <v>241</v>
      </c>
      <c r="J40" s="232">
        <v>87</v>
      </c>
      <c r="K40" s="240" t="s">
        <v>119</v>
      </c>
      <c r="L40" s="36">
        <v>4</v>
      </c>
      <c r="M40" s="36" t="s">
        <v>715</v>
      </c>
      <c r="N40" s="231">
        <v>35</v>
      </c>
      <c r="O40" s="36" t="s">
        <v>705</v>
      </c>
      <c r="P40" s="233">
        <f>SUM(I40*J40)</f>
        <v>20967</v>
      </c>
      <c r="Q40" s="236" t="s">
        <v>746</v>
      </c>
      <c r="R40" s="236" t="s">
        <v>862</v>
      </c>
      <c r="S40" s="158" t="s">
        <v>730</v>
      </c>
      <c r="T40" s="36"/>
      <c r="U40" s="36"/>
      <c r="V40" s="234"/>
      <c r="W40" s="36"/>
      <c r="X40" s="44"/>
      <c r="Y40" s="44"/>
      <c r="Z40" s="44"/>
      <c r="AA40" s="44">
        <f>P40</f>
        <v>20967</v>
      </c>
      <c r="AB40" s="44"/>
      <c r="AC40" s="44"/>
      <c r="AD40" s="44">
        <f>SUM(X40:AC40)</f>
        <v>20967</v>
      </c>
      <c r="AE40" s="153"/>
    </row>
    <row r="41" spans="1:31" s="154" customFormat="1" ht="57.75" customHeight="1">
      <c r="A41" s="228" t="s">
        <v>392</v>
      </c>
      <c r="B41" s="228">
        <v>1</v>
      </c>
      <c r="C41" s="229" t="s">
        <v>745</v>
      </c>
      <c r="D41" s="228">
        <v>1</v>
      </c>
      <c r="E41" s="230" t="s">
        <v>728</v>
      </c>
      <c r="F41" s="230" t="s">
        <v>732</v>
      </c>
      <c r="G41" s="230" t="s">
        <v>733</v>
      </c>
      <c r="H41" s="231">
        <v>0</v>
      </c>
      <c r="I41" s="36">
        <v>241</v>
      </c>
      <c r="J41" s="232">
        <v>32</v>
      </c>
      <c r="K41" s="240" t="s">
        <v>1</v>
      </c>
      <c r="L41" s="36">
        <v>5</v>
      </c>
      <c r="M41" s="36" t="s">
        <v>715</v>
      </c>
      <c r="N41" s="231">
        <v>15</v>
      </c>
      <c r="O41" s="36" t="s">
        <v>851</v>
      </c>
      <c r="P41" s="233">
        <f>SUM(I41*J41)</f>
        <v>7712</v>
      </c>
      <c r="Q41" s="236" t="s">
        <v>831</v>
      </c>
      <c r="R41" s="236" t="s">
        <v>832</v>
      </c>
      <c r="S41" s="158" t="s">
        <v>730</v>
      </c>
      <c r="T41" s="36"/>
      <c r="U41" s="36"/>
      <c r="V41" s="234"/>
      <c r="W41" s="36"/>
      <c r="X41" s="44"/>
      <c r="Y41" s="44"/>
      <c r="Z41" s="44"/>
      <c r="AA41" s="44"/>
      <c r="AB41" s="44">
        <f>P41</f>
        <v>7712</v>
      </c>
      <c r="AC41" s="44"/>
      <c r="AD41" s="44">
        <f>SUM(Z41:AC41)</f>
        <v>7712</v>
      </c>
      <c r="AE41" s="153"/>
    </row>
    <row r="42" spans="1:31" s="154" customFormat="1" ht="57.75" customHeight="1">
      <c r="A42" s="228" t="s">
        <v>392</v>
      </c>
      <c r="B42" s="228">
        <v>1</v>
      </c>
      <c r="C42" s="229" t="s">
        <v>745</v>
      </c>
      <c r="D42" s="228">
        <v>1</v>
      </c>
      <c r="E42" s="230" t="s">
        <v>728</v>
      </c>
      <c r="F42" s="230" t="s">
        <v>732</v>
      </c>
      <c r="G42" s="230" t="s">
        <v>733</v>
      </c>
      <c r="H42" s="231">
        <v>0</v>
      </c>
      <c r="I42" s="36">
        <v>241</v>
      </c>
      <c r="J42" s="232">
        <v>32</v>
      </c>
      <c r="K42" s="240" t="s">
        <v>119</v>
      </c>
      <c r="L42" s="36">
        <v>6</v>
      </c>
      <c r="M42" s="36" t="s">
        <v>715</v>
      </c>
      <c r="N42" s="231">
        <v>15</v>
      </c>
      <c r="O42" s="36" t="s">
        <v>706</v>
      </c>
      <c r="P42" s="233">
        <f>SUM(I42*J42)</f>
        <v>7712</v>
      </c>
      <c r="Q42" s="236" t="s">
        <v>831</v>
      </c>
      <c r="R42" s="236" t="s">
        <v>980</v>
      </c>
      <c r="S42" s="158" t="s">
        <v>730</v>
      </c>
      <c r="T42" s="36"/>
      <c r="U42" s="36"/>
      <c r="V42" s="234"/>
      <c r="W42" s="36"/>
      <c r="X42" s="44"/>
      <c r="Y42" s="44"/>
      <c r="Z42" s="44"/>
      <c r="AA42" s="44"/>
      <c r="AB42" s="44"/>
      <c r="AC42" s="44">
        <f>P42</f>
        <v>7712</v>
      </c>
      <c r="AD42" s="44">
        <f>SUM(X42:AC42)</f>
        <v>7712</v>
      </c>
      <c r="AE42" s="153"/>
    </row>
    <row r="43" spans="1:31" s="154" customFormat="1" ht="90.6" customHeight="1">
      <c r="A43" s="228" t="s">
        <v>392</v>
      </c>
      <c r="B43" s="228">
        <v>1</v>
      </c>
      <c r="C43" s="229" t="s">
        <v>745</v>
      </c>
      <c r="D43" s="228">
        <v>1</v>
      </c>
      <c r="E43" s="230" t="s">
        <v>728</v>
      </c>
      <c r="F43" s="230" t="s">
        <v>338</v>
      </c>
      <c r="G43" s="157" t="s">
        <v>769</v>
      </c>
      <c r="H43" s="231">
        <v>0</v>
      </c>
      <c r="I43" s="36">
        <v>915</v>
      </c>
      <c r="J43" s="232">
        <v>11</v>
      </c>
      <c r="K43" s="240" t="s">
        <v>1</v>
      </c>
      <c r="L43" s="36">
        <v>2</v>
      </c>
      <c r="M43" s="36" t="s">
        <v>715</v>
      </c>
      <c r="N43" s="231">
        <v>5</v>
      </c>
      <c r="O43" s="36" t="s">
        <v>703</v>
      </c>
      <c r="P43" s="233">
        <f>SUM(I43*J43)</f>
        <v>10065</v>
      </c>
      <c r="Q43" s="236" t="s">
        <v>747</v>
      </c>
      <c r="R43" s="236" t="s">
        <v>739</v>
      </c>
      <c r="S43" s="158" t="s">
        <v>730</v>
      </c>
      <c r="T43" s="36"/>
      <c r="U43" s="36"/>
      <c r="V43" s="234"/>
      <c r="W43" s="36"/>
      <c r="X43" s="44"/>
      <c r="Y43" s="44">
        <f>P43</f>
        <v>10065</v>
      </c>
      <c r="Z43" s="44"/>
      <c r="AA43" s="44"/>
      <c r="AB43" s="44"/>
      <c r="AC43" s="44"/>
      <c r="AD43" s="44">
        <f>SUM(X43:AC43)</f>
        <v>10065</v>
      </c>
      <c r="AE43" s="153"/>
    </row>
    <row r="44" spans="1:31" s="154" customFormat="1" ht="81.6" customHeight="1">
      <c r="A44" s="228" t="s">
        <v>392</v>
      </c>
      <c r="B44" s="228">
        <v>1</v>
      </c>
      <c r="C44" s="229" t="s">
        <v>745</v>
      </c>
      <c r="D44" s="228">
        <v>1</v>
      </c>
      <c r="E44" s="230" t="s">
        <v>728</v>
      </c>
      <c r="F44" s="230" t="s">
        <v>338</v>
      </c>
      <c r="G44" s="157" t="s">
        <v>769</v>
      </c>
      <c r="H44" s="231">
        <v>0</v>
      </c>
      <c r="I44" s="36">
        <v>915</v>
      </c>
      <c r="J44" s="232">
        <v>11</v>
      </c>
      <c r="K44" s="240" t="s">
        <v>1</v>
      </c>
      <c r="L44" s="36">
        <v>4</v>
      </c>
      <c r="M44" s="36" t="s">
        <v>715</v>
      </c>
      <c r="N44" s="231">
        <v>5</v>
      </c>
      <c r="O44" s="36" t="s">
        <v>705</v>
      </c>
      <c r="P44" s="233">
        <f>SUM(I44*J44)</f>
        <v>10065</v>
      </c>
      <c r="Q44" s="236" t="s">
        <v>747</v>
      </c>
      <c r="R44" s="236" t="s">
        <v>739</v>
      </c>
      <c r="S44" s="158" t="s">
        <v>730</v>
      </c>
      <c r="T44" s="36"/>
      <c r="U44" s="36"/>
      <c r="V44" s="234"/>
      <c r="W44" s="36"/>
      <c r="X44" s="44"/>
      <c r="Y44" s="44"/>
      <c r="Z44" s="44"/>
      <c r="AA44" s="44">
        <f>P44</f>
        <v>10065</v>
      </c>
      <c r="AB44" s="44"/>
      <c r="AC44" s="44"/>
      <c r="AD44" s="44">
        <f>SUM(X44:AC44)</f>
        <v>10065</v>
      </c>
      <c r="AE44" s="153"/>
    </row>
    <row r="45" spans="1:31" s="154" customFormat="1" ht="93" customHeight="1">
      <c r="A45" s="228" t="s">
        <v>392</v>
      </c>
      <c r="B45" s="228">
        <v>1</v>
      </c>
      <c r="C45" s="229" t="s">
        <v>745</v>
      </c>
      <c r="D45" s="228">
        <v>1</v>
      </c>
      <c r="E45" s="230" t="s">
        <v>728</v>
      </c>
      <c r="F45" s="230" t="s">
        <v>338</v>
      </c>
      <c r="G45" s="157" t="s">
        <v>769</v>
      </c>
      <c r="H45" s="231">
        <v>0</v>
      </c>
      <c r="I45" s="36">
        <v>915</v>
      </c>
      <c r="J45" s="232">
        <v>11</v>
      </c>
      <c r="K45" s="240" t="s">
        <v>119</v>
      </c>
      <c r="L45" s="36">
        <v>5</v>
      </c>
      <c r="M45" s="36" t="s">
        <v>715</v>
      </c>
      <c r="N45" s="231">
        <v>5</v>
      </c>
      <c r="O45" s="36" t="s">
        <v>851</v>
      </c>
      <c r="P45" s="233">
        <f>SUM(I45*J45)</f>
        <v>10065</v>
      </c>
      <c r="Q45" s="236" t="s">
        <v>747</v>
      </c>
      <c r="R45" s="236" t="s">
        <v>739</v>
      </c>
      <c r="S45" s="158" t="s">
        <v>730</v>
      </c>
      <c r="T45" s="36"/>
      <c r="U45" s="36"/>
      <c r="V45" s="234"/>
      <c r="W45" s="36"/>
      <c r="X45" s="44"/>
      <c r="Y45" s="44"/>
      <c r="Z45" s="44"/>
      <c r="AA45" s="44"/>
      <c r="AB45" s="44">
        <f>P45</f>
        <v>10065</v>
      </c>
      <c r="AC45" s="44"/>
      <c r="AD45" s="44">
        <f>SUM(X45:AC45)</f>
        <v>10065</v>
      </c>
      <c r="AE45" s="153"/>
    </row>
    <row r="46" spans="1:31" s="154" customFormat="1" ht="86.4" customHeight="1">
      <c r="A46" s="228" t="s">
        <v>392</v>
      </c>
      <c r="B46" s="228">
        <v>1</v>
      </c>
      <c r="C46" s="229" t="s">
        <v>745</v>
      </c>
      <c r="D46" s="228">
        <v>1</v>
      </c>
      <c r="E46" s="230" t="s">
        <v>728</v>
      </c>
      <c r="F46" s="230" t="s">
        <v>338</v>
      </c>
      <c r="G46" s="157" t="s">
        <v>769</v>
      </c>
      <c r="H46" s="231">
        <v>0</v>
      </c>
      <c r="I46" s="36">
        <v>915</v>
      </c>
      <c r="J46" s="232">
        <v>11</v>
      </c>
      <c r="K46" s="240" t="s">
        <v>119</v>
      </c>
      <c r="L46" s="36">
        <v>6</v>
      </c>
      <c r="M46" s="36" t="s">
        <v>715</v>
      </c>
      <c r="N46" s="231">
        <v>5</v>
      </c>
      <c r="O46" s="36" t="s">
        <v>999</v>
      </c>
      <c r="P46" s="233">
        <f>SUM(I46*J46)</f>
        <v>10065</v>
      </c>
      <c r="Q46" s="236" t="s">
        <v>747</v>
      </c>
      <c r="R46" s="236" t="s">
        <v>739</v>
      </c>
      <c r="S46" s="158" t="s">
        <v>730</v>
      </c>
      <c r="T46" s="36"/>
      <c r="U46" s="36"/>
      <c r="V46" s="234"/>
      <c r="W46" s="36"/>
      <c r="X46" s="44"/>
      <c r="Y46" s="44"/>
      <c r="Z46" s="44"/>
      <c r="AA46" s="44"/>
      <c r="AB46" s="44"/>
      <c r="AC46" s="44">
        <f>P46</f>
        <v>10065</v>
      </c>
      <c r="AD46" s="44">
        <f>SUM(X46:AC46)</f>
        <v>10065</v>
      </c>
      <c r="AE46" s="153"/>
    </row>
    <row r="47" spans="1:31" s="154" customFormat="1" ht="85.8" customHeight="1">
      <c r="A47" s="228" t="s">
        <v>392</v>
      </c>
      <c r="B47" s="228">
        <v>1</v>
      </c>
      <c r="C47" s="229" t="s">
        <v>745</v>
      </c>
      <c r="D47" s="228">
        <v>1</v>
      </c>
      <c r="E47" s="230" t="s">
        <v>728</v>
      </c>
      <c r="F47" s="230" t="s">
        <v>338</v>
      </c>
      <c r="G47" s="157" t="s">
        <v>769</v>
      </c>
      <c r="H47" s="231">
        <v>0</v>
      </c>
      <c r="I47" s="36">
        <v>915</v>
      </c>
      <c r="J47" s="232">
        <v>11</v>
      </c>
      <c r="K47" s="240" t="s">
        <v>119</v>
      </c>
      <c r="L47" s="36">
        <v>6</v>
      </c>
      <c r="M47" s="36" t="s">
        <v>715</v>
      </c>
      <c r="N47" s="231">
        <v>5</v>
      </c>
      <c r="O47" s="36" t="s">
        <v>999</v>
      </c>
      <c r="P47" s="233">
        <f>SUM(I47*J47)</f>
        <v>10065</v>
      </c>
      <c r="Q47" s="236" t="s">
        <v>747</v>
      </c>
      <c r="R47" s="236" t="s">
        <v>739</v>
      </c>
      <c r="S47" s="158" t="s">
        <v>730</v>
      </c>
      <c r="T47" s="36"/>
      <c r="U47" s="36"/>
      <c r="V47" s="234"/>
      <c r="W47" s="36"/>
      <c r="X47" s="44"/>
      <c r="Y47" s="44"/>
      <c r="Z47" s="44"/>
      <c r="AA47" s="44"/>
      <c r="AB47" s="44"/>
      <c r="AC47" s="44">
        <f>P47</f>
        <v>10065</v>
      </c>
      <c r="AD47" s="44">
        <f>SUM(X47:AC47)</f>
        <v>10065</v>
      </c>
      <c r="AE47" s="153"/>
    </row>
    <row r="48" spans="1:31" s="156" customFormat="1" ht="51.75" customHeight="1">
      <c r="A48" s="228" t="s">
        <v>392</v>
      </c>
      <c r="B48" s="228">
        <v>1</v>
      </c>
      <c r="C48" s="229" t="s">
        <v>748</v>
      </c>
      <c r="D48" s="228">
        <v>1</v>
      </c>
      <c r="E48" s="230" t="s">
        <v>728</v>
      </c>
      <c r="F48" s="230" t="s">
        <v>727</v>
      </c>
      <c r="G48" s="230" t="s">
        <v>136</v>
      </c>
      <c r="H48" s="231">
        <v>0</v>
      </c>
      <c r="I48" s="36">
        <v>55</v>
      </c>
      <c r="J48" s="232">
        <v>87</v>
      </c>
      <c r="K48" s="240" t="s">
        <v>119</v>
      </c>
      <c r="L48" s="36">
        <v>4</v>
      </c>
      <c r="M48" s="36" t="s">
        <v>711</v>
      </c>
      <c r="N48" s="231">
        <v>35</v>
      </c>
      <c r="O48" s="36" t="s">
        <v>705</v>
      </c>
      <c r="P48" s="233">
        <f>SUM(I48*J48)</f>
        <v>4785</v>
      </c>
      <c r="Q48" s="236" t="s">
        <v>842</v>
      </c>
      <c r="R48" s="236" t="s">
        <v>871</v>
      </c>
      <c r="S48" s="158" t="s">
        <v>730</v>
      </c>
      <c r="T48" s="36"/>
      <c r="U48" s="36"/>
      <c r="V48" s="234"/>
      <c r="W48" s="36"/>
      <c r="X48" s="44"/>
      <c r="Y48" s="44"/>
      <c r="Z48" s="44"/>
      <c r="AA48" s="44">
        <f>P48</f>
        <v>4785</v>
      </c>
      <c r="AB48" s="44"/>
      <c r="AC48" s="44"/>
      <c r="AD48" s="44">
        <f>SUM(X48:AC48)</f>
        <v>4785</v>
      </c>
      <c r="AE48" s="155"/>
    </row>
    <row r="49" spans="1:31" s="156" customFormat="1" ht="66" customHeight="1">
      <c r="A49" s="228" t="s">
        <v>392</v>
      </c>
      <c r="B49" s="228">
        <v>1</v>
      </c>
      <c r="C49" s="229" t="s">
        <v>748</v>
      </c>
      <c r="D49" s="228">
        <v>1</v>
      </c>
      <c r="E49" s="230" t="s">
        <v>728</v>
      </c>
      <c r="F49" s="230" t="s">
        <v>732</v>
      </c>
      <c r="G49" s="230" t="s">
        <v>733</v>
      </c>
      <c r="H49" s="231">
        <v>0</v>
      </c>
      <c r="I49" s="36">
        <v>55</v>
      </c>
      <c r="J49" s="232">
        <v>32</v>
      </c>
      <c r="K49" s="239" t="s">
        <v>119</v>
      </c>
      <c r="L49" s="36">
        <v>3</v>
      </c>
      <c r="M49" s="36" t="s">
        <v>711</v>
      </c>
      <c r="N49" s="231">
        <v>15</v>
      </c>
      <c r="O49" s="36" t="s">
        <v>704</v>
      </c>
      <c r="P49" s="233">
        <f>SUM(I49*J49)</f>
        <v>1760</v>
      </c>
      <c r="Q49" s="236" t="s">
        <v>837</v>
      </c>
      <c r="R49" s="236" t="s">
        <v>838</v>
      </c>
      <c r="S49" s="158" t="s">
        <v>730</v>
      </c>
      <c r="T49" s="36"/>
      <c r="U49" s="36"/>
      <c r="V49" s="234"/>
      <c r="W49" s="36"/>
      <c r="X49" s="44"/>
      <c r="Y49" s="44"/>
      <c r="Z49" s="44">
        <f>P49</f>
        <v>1760</v>
      </c>
      <c r="AA49" s="44"/>
      <c r="AB49" s="44"/>
      <c r="AC49" s="44"/>
      <c r="AD49" s="44">
        <f>SUM(X49:AC49)</f>
        <v>1760</v>
      </c>
      <c r="AE49" s="155"/>
    </row>
    <row r="50" spans="1:31" s="156" customFormat="1" ht="81" customHeight="1">
      <c r="A50" s="228" t="s">
        <v>392</v>
      </c>
      <c r="B50" s="228">
        <v>1</v>
      </c>
      <c r="C50" s="229" t="s">
        <v>748</v>
      </c>
      <c r="D50" s="228">
        <v>1</v>
      </c>
      <c r="E50" s="230" t="s">
        <v>38</v>
      </c>
      <c r="F50" s="230" t="s">
        <v>38</v>
      </c>
      <c r="G50" s="157" t="s">
        <v>973</v>
      </c>
      <c r="H50" s="231">
        <v>0</v>
      </c>
      <c r="I50" s="36">
        <v>5</v>
      </c>
      <c r="J50" s="232">
        <v>823</v>
      </c>
      <c r="K50" s="239" t="s">
        <v>1</v>
      </c>
      <c r="L50" s="36">
        <v>4</v>
      </c>
      <c r="M50" s="36" t="s">
        <v>711</v>
      </c>
      <c r="N50" s="231">
        <v>35</v>
      </c>
      <c r="O50" s="36" t="s">
        <v>998</v>
      </c>
      <c r="P50" s="233">
        <f>SUM(I50*J50)</f>
        <v>4115</v>
      </c>
      <c r="Q50" s="236" t="s">
        <v>840</v>
      </c>
      <c r="R50" s="236" t="s">
        <v>839</v>
      </c>
      <c r="S50" s="158" t="s">
        <v>730</v>
      </c>
      <c r="T50" s="36"/>
      <c r="U50" s="36"/>
      <c r="V50" s="234"/>
      <c r="W50" s="36"/>
      <c r="X50" s="44"/>
      <c r="Y50" s="44"/>
      <c r="Z50" s="44"/>
      <c r="AA50" s="44">
        <f>SUM(P50)</f>
        <v>4115</v>
      </c>
      <c r="AB50" s="44"/>
      <c r="AC50" s="44"/>
      <c r="AD50" s="44">
        <f>SUM(X50:AC50)</f>
        <v>4115</v>
      </c>
      <c r="AE50" s="155"/>
    </row>
    <row r="51" spans="1:31" s="156" customFormat="1" ht="87" customHeight="1">
      <c r="A51" s="228" t="s">
        <v>392</v>
      </c>
      <c r="B51" s="228">
        <v>1</v>
      </c>
      <c r="C51" s="229" t="s">
        <v>748</v>
      </c>
      <c r="D51" s="228">
        <v>1</v>
      </c>
      <c r="E51" s="230" t="s">
        <v>728</v>
      </c>
      <c r="F51" s="230" t="s">
        <v>338</v>
      </c>
      <c r="G51" s="157" t="s">
        <v>769</v>
      </c>
      <c r="H51" s="231">
        <v>0</v>
      </c>
      <c r="I51" s="36">
        <v>138</v>
      </c>
      <c r="J51" s="232">
        <v>11</v>
      </c>
      <c r="K51" s="239" t="s">
        <v>1</v>
      </c>
      <c r="L51" s="36">
        <v>2</v>
      </c>
      <c r="M51" s="36" t="s">
        <v>711</v>
      </c>
      <c r="N51" s="231">
        <v>5</v>
      </c>
      <c r="O51" s="36" t="s">
        <v>703</v>
      </c>
      <c r="P51" s="233">
        <f>SUM(I51*J51)</f>
        <v>1518</v>
      </c>
      <c r="Q51" s="236" t="s">
        <v>841</v>
      </c>
      <c r="R51" s="236" t="s">
        <v>739</v>
      </c>
      <c r="S51" s="158" t="s">
        <v>730</v>
      </c>
      <c r="T51" s="36"/>
      <c r="U51" s="36"/>
      <c r="V51" s="234"/>
      <c r="W51" s="36"/>
      <c r="X51" s="44"/>
      <c r="Y51" s="44">
        <f>P51</f>
        <v>1518</v>
      </c>
      <c r="Z51" s="44"/>
      <c r="AA51" s="44"/>
      <c r="AB51" s="44"/>
      <c r="AC51" s="44"/>
      <c r="AD51" s="44">
        <f>SUM(X51:AC51)</f>
        <v>1518</v>
      </c>
      <c r="AE51" s="155"/>
    </row>
    <row r="52" spans="1:31" s="156" customFormat="1" ht="87" customHeight="1">
      <c r="A52" s="228" t="s">
        <v>392</v>
      </c>
      <c r="B52" s="228">
        <v>1</v>
      </c>
      <c r="C52" s="229" t="s">
        <v>748</v>
      </c>
      <c r="D52" s="228">
        <v>1</v>
      </c>
      <c r="E52" s="230" t="s">
        <v>728</v>
      </c>
      <c r="F52" s="230" t="s">
        <v>338</v>
      </c>
      <c r="G52" s="157" t="s">
        <v>769</v>
      </c>
      <c r="H52" s="231">
        <v>0</v>
      </c>
      <c r="I52" s="36">
        <v>138</v>
      </c>
      <c r="J52" s="232">
        <v>11</v>
      </c>
      <c r="K52" s="239" t="s">
        <v>119</v>
      </c>
      <c r="L52" s="36">
        <v>4</v>
      </c>
      <c r="M52" s="36" t="s">
        <v>711</v>
      </c>
      <c r="N52" s="231">
        <v>5</v>
      </c>
      <c r="O52" s="36" t="s">
        <v>705</v>
      </c>
      <c r="P52" s="233">
        <f>SUM(I52*J52)</f>
        <v>1518</v>
      </c>
      <c r="Q52" s="236" t="s">
        <v>841</v>
      </c>
      <c r="R52" s="236" t="s">
        <v>739</v>
      </c>
      <c r="S52" s="158" t="s">
        <v>730</v>
      </c>
      <c r="T52" s="36"/>
      <c r="U52" s="36"/>
      <c r="V52" s="234"/>
      <c r="W52" s="36"/>
      <c r="X52" s="44"/>
      <c r="Y52" s="44"/>
      <c r="Z52" s="44"/>
      <c r="AA52" s="44">
        <f>P52</f>
        <v>1518</v>
      </c>
      <c r="AB52" s="44"/>
      <c r="AC52" s="44"/>
      <c r="AD52" s="44">
        <f>SUM(X52:AC52)</f>
        <v>1518</v>
      </c>
      <c r="AE52" s="155"/>
    </row>
    <row r="53" spans="1:31" s="156" customFormat="1" ht="87" customHeight="1">
      <c r="A53" s="228" t="s">
        <v>392</v>
      </c>
      <c r="B53" s="228">
        <v>1</v>
      </c>
      <c r="C53" s="229" t="s">
        <v>748</v>
      </c>
      <c r="D53" s="228">
        <v>1</v>
      </c>
      <c r="E53" s="230" t="s">
        <v>728</v>
      </c>
      <c r="F53" s="230" t="s">
        <v>338</v>
      </c>
      <c r="G53" s="157" t="s">
        <v>769</v>
      </c>
      <c r="H53" s="231">
        <v>0</v>
      </c>
      <c r="I53" s="36">
        <v>138</v>
      </c>
      <c r="J53" s="232">
        <v>11</v>
      </c>
      <c r="K53" s="239" t="s">
        <v>119</v>
      </c>
      <c r="L53" s="36">
        <v>5</v>
      </c>
      <c r="M53" s="36" t="s">
        <v>711</v>
      </c>
      <c r="N53" s="231">
        <v>5</v>
      </c>
      <c r="O53" s="36" t="s">
        <v>851</v>
      </c>
      <c r="P53" s="233">
        <f>SUM(I53*J53)</f>
        <v>1518</v>
      </c>
      <c r="Q53" s="236" t="s">
        <v>841</v>
      </c>
      <c r="R53" s="236" t="s">
        <v>739</v>
      </c>
      <c r="S53" s="158" t="s">
        <v>730</v>
      </c>
      <c r="T53" s="36"/>
      <c r="U53" s="36"/>
      <c r="V53" s="234"/>
      <c r="W53" s="36"/>
      <c r="X53" s="44"/>
      <c r="Y53" s="44"/>
      <c r="Z53" s="44"/>
      <c r="AA53" s="44"/>
      <c r="AB53" s="44">
        <f>P53</f>
        <v>1518</v>
      </c>
      <c r="AC53" s="44"/>
      <c r="AD53" s="44">
        <f>SUM(X53:AC53)</f>
        <v>1518</v>
      </c>
      <c r="AE53" s="155"/>
    </row>
    <row r="54" spans="1:31" s="156" customFormat="1" ht="87" customHeight="1">
      <c r="A54" s="228" t="s">
        <v>392</v>
      </c>
      <c r="B54" s="228">
        <v>1</v>
      </c>
      <c r="C54" s="229" t="s">
        <v>748</v>
      </c>
      <c r="D54" s="228">
        <v>1</v>
      </c>
      <c r="E54" s="230" t="s">
        <v>728</v>
      </c>
      <c r="F54" s="230" t="s">
        <v>338</v>
      </c>
      <c r="G54" s="157" t="s">
        <v>769</v>
      </c>
      <c r="H54" s="231">
        <v>0</v>
      </c>
      <c r="I54" s="36">
        <v>138</v>
      </c>
      <c r="J54" s="232">
        <v>11</v>
      </c>
      <c r="K54" s="239" t="s">
        <v>119</v>
      </c>
      <c r="L54" s="36">
        <v>6</v>
      </c>
      <c r="M54" s="36" t="s">
        <v>711</v>
      </c>
      <c r="N54" s="231">
        <v>5</v>
      </c>
      <c r="O54" s="36" t="s">
        <v>999</v>
      </c>
      <c r="P54" s="233">
        <f>SUM(I54*J54)</f>
        <v>1518</v>
      </c>
      <c r="Q54" s="236" t="s">
        <v>841</v>
      </c>
      <c r="R54" s="236" t="s">
        <v>739</v>
      </c>
      <c r="S54" s="158" t="s">
        <v>730</v>
      </c>
      <c r="T54" s="36"/>
      <c r="U54" s="36"/>
      <c r="V54" s="234"/>
      <c r="W54" s="36"/>
      <c r="X54" s="44"/>
      <c r="Y54" s="44"/>
      <c r="Z54" s="44"/>
      <c r="AA54" s="44"/>
      <c r="AB54" s="44"/>
      <c r="AC54" s="44">
        <f>P54</f>
        <v>1518</v>
      </c>
      <c r="AD54" s="44">
        <f>SUM(X54:AC54)</f>
        <v>1518</v>
      </c>
      <c r="AE54" s="155"/>
    </row>
    <row r="55" spans="1:31" s="156" customFormat="1" ht="87" customHeight="1">
      <c r="A55" s="228" t="s">
        <v>392</v>
      </c>
      <c r="B55" s="228">
        <v>1</v>
      </c>
      <c r="C55" s="229" t="s">
        <v>748</v>
      </c>
      <c r="D55" s="228">
        <v>1</v>
      </c>
      <c r="E55" s="230" t="s">
        <v>728</v>
      </c>
      <c r="F55" s="230" t="s">
        <v>338</v>
      </c>
      <c r="G55" s="157" t="s">
        <v>769</v>
      </c>
      <c r="H55" s="231">
        <v>0</v>
      </c>
      <c r="I55" s="36">
        <v>138</v>
      </c>
      <c r="J55" s="232">
        <v>11</v>
      </c>
      <c r="K55" s="239" t="s">
        <v>119</v>
      </c>
      <c r="L55" s="36">
        <v>6</v>
      </c>
      <c r="M55" s="36" t="s">
        <v>711</v>
      </c>
      <c r="N55" s="231">
        <v>5</v>
      </c>
      <c r="O55" s="36" t="s">
        <v>999</v>
      </c>
      <c r="P55" s="233">
        <f>SUM(I55*J55)</f>
        <v>1518</v>
      </c>
      <c r="Q55" s="236" t="s">
        <v>841</v>
      </c>
      <c r="R55" s="236" t="s">
        <v>739</v>
      </c>
      <c r="S55" s="158" t="s">
        <v>730</v>
      </c>
      <c r="T55" s="36"/>
      <c r="U55" s="36"/>
      <c r="V55" s="234"/>
      <c r="W55" s="36"/>
      <c r="X55" s="44"/>
      <c r="Y55" s="44"/>
      <c r="Z55" s="44"/>
      <c r="AA55" s="44"/>
      <c r="AB55" s="44"/>
      <c r="AC55" s="44">
        <f>P55</f>
        <v>1518</v>
      </c>
      <c r="AD55" s="44">
        <f>SUM(X55:AC55)</f>
        <v>1518</v>
      </c>
      <c r="AE55" s="155"/>
    </row>
    <row r="56" spans="1:31" s="156" customFormat="1" ht="53.25" customHeight="1">
      <c r="A56" s="228" t="s">
        <v>392</v>
      </c>
      <c r="B56" s="228">
        <v>1</v>
      </c>
      <c r="C56" s="229" t="s">
        <v>748</v>
      </c>
      <c r="D56" s="228">
        <v>1</v>
      </c>
      <c r="E56" s="230" t="s">
        <v>735</v>
      </c>
      <c r="F56" s="230" t="s">
        <v>736</v>
      </c>
      <c r="G56" s="157" t="s">
        <v>749</v>
      </c>
      <c r="H56" s="231">
        <v>0</v>
      </c>
      <c r="I56" s="36">
        <v>4</v>
      </c>
      <c r="J56" s="232">
        <v>1538</v>
      </c>
      <c r="K56" s="239" t="s">
        <v>1</v>
      </c>
      <c r="L56" s="36">
        <v>4</v>
      </c>
      <c r="M56" s="36" t="s">
        <v>711</v>
      </c>
      <c r="N56" s="231">
        <v>20</v>
      </c>
      <c r="O56" s="36" t="s">
        <v>705</v>
      </c>
      <c r="P56" s="233">
        <f>SUM(I56*J56)</f>
        <v>6152</v>
      </c>
      <c r="Q56" s="236" t="s">
        <v>876</v>
      </c>
      <c r="R56" s="236" t="s">
        <v>750</v>
      </c>
      <c r="S56" s="158" t="s">
        <v>730</v>
      </c>
      <c r="T56" s="36"/>
      <c r="U56" s="36"/>
      <c r="V56" s="234"/>
      <c r="W56" s="36"/>
      <c r="X56" s="44"/>
      <c r="Y56" s="44">
        <f>P56</f>
        <v>6152</v>
      </c>
      <c r="Z56" s="44"/>
      <c r="AA56" s="44"/>
      <c r="AB56" s="44"/>
      <c r="AC56" s="44"/>
      <c r="AD56" s="44">
        <f>SUM(X56:AC56)</f>
        <v>6152</v>
      </c>
      <c r="AE56" s="155"/>
    </row>
    <row r="57" spans="1:31" s="156" customFormat="1" ht="53.25" customHeight="1">
      <c r="A57" s="228" t="s">
        <v>392</v>
      </c>
      <c r="B57" s="228">
        <v>1</v>
      </c>
      <c r="C57" s="229" t="s">
        <v>748</v>
      </c>
      <c r="D57" s="228">
        <v>1</v>
      </c>
      <c r="E57" s="230" t="s">
        <v>735</v>
      </c>
      <c r="F57" s="230" t="s">
        <v>736</v>
      </c>
      <c r="G57" s="157" t="s">
        <v>749</v>
      </c>
      <c r="H57" s="231">
        <v>0</v>
      </c>
      <c r="I57" s="36">
        <v>4</v>
      </c>
      <c r="J57" s="232">
        <v>1538</v>
      </c>
      <c r="K57" s="239" t="s">
        <v>119</v>
      </c>
      <c r="L57" s="36">
        <v>6</v>
      </c>
      <c r="M57" s="36" t="s">
        <v>711</v>
      </c>
      <c r="N57" s="231">
        <v>20</v>
      </c>
      <c r="O57" s="36" t="s">
        <v>999</v>
      </c>
      <c r="P57" s="233">
        <f>SUM(I57*J57)</f>
        <v>6152</v>
      </c>
      <c r="Q57" s="236" t="s">
        <v>876</v>
      </c>
      <c r="R57" s="236" t="s">
        <v>975</v>
      </c>
      <c r="S57" s="158" t="s">
        <v>730</v>
      </c>
      <c r="T57" s="36"/>
      <c r="U57" s="36"/>
      <c r="V57" s="234"/>
      <c r="W57" s="36"/>
      <c r="X57" s="44"/>
      <c r="Y57" s="44"/>
      <c r="Z57" s="44"/>
      <c r="AA57" s="44"/>
      <c r="AB57" s="44"/>
      <c r="AC57" s="44">
        <f>P57</f>
        <v>6152</v>
      </c>
      <c r="AD57" s="44">
        <f>SUM(X57:AC57)</f>
        <v>6152</v>
      </c>
      <c r="AE57" s="155"/>
    </row>
    <row r="58" spans="1:31" s="156" customFormat="1" ht="47.25" customHeight="1">
      <c r="A58" s="228" t="s">
        <v>392</v>
      </c>
      <c r="B58" s="228">
        <v>1</v>
      </c>
      <c r="C58" s="229" t="s">
        <v>748</v>
      </c>
      <c r="D58" s="228">
        <v>1</v>
      </c>
      <c r="E58" s="230" t="s">
        <v>735</v>
      </c>
      <c r="F58" s="230" t="s">
        <v>736</v>
      </c>
      <c r="G58" s="157" t="s">
        <v>64</v>
      </c>
      <c r="H58" s="231">
        <v>0</v>
      </c>
      <c r="I58" s="36">
        <v>4</v>
      </c>
      <c r="J58" s="232">
        <v>523</v>
      </c>
      <c r="K58" s="239" t="s">
        <v>1</v>
      </c>
      <c r="L58" s="36">
        <v>4</v>
      </c>
      <c r="M58" s="36" t="s">
        <v>711</v>
      </c>
      <c r="N58" s="231">
        <v>20</v>
      </c>
      <c r="O58" s="36" t="s">
        <v>705</v>
      </c>
      <c r="P58" s="233">
        <f>SUM(I58*J58)</f>
        <v>2092</v>
      </c>
      <c r="Q58" s="236" t="s">
        <v>877</v>
      </c>
      <c r="R58" s="236" t="s">
        <v>754</v>
      </c>
      <c r="S58" s="158" t="s">
        <v>730</v>
      </c>
      <c r="T58" s="36"/>
      <c r="U58" s="36"/>
      <c r="V58" s="234"/>
      <c r="W58" s="36"/>
      <c r="X58" s="44"/>
      <c r="Y58" s="44"/>
      <c r="Z58" s="44"/>
      <c r="AA58" s="44">
        <f>P58</f>
        <v>2092</v>
      </c>
      <c r="AB58" s="44"/>
      <c r="AC58" s="44"/>
      <c r="AD58" s="44">
        <f>SUM(X58:AC58)</f>
        <v>2092</v>
      </c>
      <c r="AE58" s="155"/>
    </row>
    <row r="59" spans="1:31" s="156" customFormat="1" ht="47.25" customHeight="1">
      <c r="A59" s="228" t="s">
        <v>392</v>
      </c>
      <c r="B59" s="228">
        <v>1</v>
      </c>
      <c r="C59" s="229" t="s">
        <v>748</v>
      </c>
      <c r="D59" s="228">
        <v>1</v>
      </c>
      <c r="E59" s="230" t="s">
        <v>751</v>
      </c>
      <c r="F59" s="230" t="s">
        <v>751</v>
      </c>
      <c r="G59" s="157" t="s">
        <v>752</v>
      </c>
      <c r="H59" s="231">
        <v>0</v>
      </c>
      <c r="I59" s="36">
        <v>1</v>
      </c>
      <c r="J59" s="232">
        <v>500</v>
      </c>
      <c r="K59" s="239" t="s">
        <v>1</v>
      </c>
      <c r="L59" s="36">
        <v>4</v>
      </c>
      <c r="M59" s="36" t="s">
        <v>711</v>
      </c>
      <c r="N59" s="231">
        <v>10</v>
      </c>
      <c r="O59" s="36" t="s">
        <v>705</v>
      </c>
      <c r="P59" s="233">
        <f>SUM(I59*J59)</f>
        <v>500</v>
      </c>
      <c r="Q59" s="236" t="s">
        <v>878</v>
      </c>
      <c r="R59" s="236" t="s">
        <v>753</v>
      </c>
      <c r="S59" s="158" t="s">
        <v>730</v>
      </c>
      <c r="T59" s="36"/>
      <c r="U59" s="36"/>
      <c r="V59" s="234"/>
      <c r="W59" s="36"/>
      <c r="X59" s="44"/>
      <c r="Y59" s="44"/>
      <c r="Z59" s="44"/>
      <c r="AA59" s="44">
        <f>P59</f>
        <v>500</v>
      </c>
      <c r="AB59" s="44"/>
      <c r="AC59" s="44"/>
      <c r="AD59" s="44">
        <f>SUM(X59:AC59)</f>
        <v>500</v>
      </c>
      <c r="AE59" s="155"/>
    </row>
    <row r="60" spans="1:31" s="156" customFormat="1" ht="47.25" customHeight="1">
      <c r="A60" s="228" t="s">
        <v>392</v>
      </c>
      <c r="B60" s="228">
        <v>1</v>
      </c>
      <c r="C60" s="229" t="s">
        <v>748</v>
      </c>
      <c r="D60" s="228">
        <v>1</v>
      </c>
      <c r="E60" s="230" t="s">
        <v>751</v>
      </c>
      <c r="F60" s="230" t="s">
        <v>751</v>
      </c>
      <c r="G60" s="157" t="s">
        <v>752</v>
      </c>
      <c r="H60" s="231">
        <v>0</v>
      </c>
      <c r="I60" s="36">
        <v>1</v>
      </c>
      <c r="J60" s="232">
        <v>500</v>
      </c>
      <c r="K60" s="239" t="s">
        <v>1</v>
      </c>
      <c r="L60" s="36">
        <v>4</v>
      </c>
      <c r="M60" s="36" t="s">
        <v>711</v>
      </c>
      <c r="N60" s="231">
        <v>10</v>
      </c>
      <c r="O60" s="36" t="s">
        <v>705</v>
      </c>
      <c r="P60" s="233">
        <f>SUM(I60*J60)</f>
        <v>500</v>
      </c>
      <c r="Q60" s="236" t="s">
        <v>878</v>
      </c>
      <c r="R60" s="236" t="s">
        <v>976</v>
      </c>
      <c r="S60" s="158" t="s">
        <v>730</v>
      </c>
      <c r="T60" s="36"/>
      <c r="U60" s="36"/>
      <c r="V60" s="234"/>
      <c r="W60" s="36"/>
      <c r="X60" s="44"/>
      <c r="Y60" s="44"/>
      <c r="Z60" s="44"/>
      <c r="AA60" s="44">
        <f>P60</f>
        <v>500</v>
      </c>
      <c r="AB60" s="44"/>
      <c r="AC60" s="44"/>
      <c r="AD60" s="44">
        <f>SUM(X60:AC60)</f>
        <v>500</v>
      </c>
      <c r="AE60" s="155"/>
    </row>
    <row r="61" spans="1:31" s="154" customFormat="1" ht="57" customHeight="1">
      <c r="A61" s="228" t="s">
        <v>392</v>
      </c>
      <c r="B61" s="228">
        <v>1</v>
      </c>
      <c r="C61" s="229" t="s">
        <v>755</v>
      </c>
      <c r="D61" s="228">
        <v>1</v>
      </c>
      <c r="E61" s="230" t="s">
        <v>728</v>
      </c>
      <c r="F61" s="230" t="s">
        <v>727</v>
      </c>
      <c r="G61" s="230" t="s">
        <v>136</v>
      </c>
      <c r="H61" s="231">
        <v>0</v>
      </c>
      <c r="I61" s="36">
        <v>92</v>
      </c>
      <c r="J61" s="232">
        <v>87</v>
      </c>
      <c r="K61" s="240" t="s">
        <v>119</v>
      </c>
      <c r="L61" s="36">
        <v>4</v>
      </c>
      <c r="M61" s="36" t="s">
        <v>715</v>
      </c>
      <c r="N61" s="231">
        <v>35</v>
      </c>
      <c r="O61" s="36" t="s">
        <v>705</v>
      </c>
      <c r="P61" s="233">
        <f>SUM(I61*J61)</f>
        <v>8004</v>
      </c>
      <c r="Q61" s="236" t="s">
        <v>759</v>
      </c>
      <c r="R61" s="236" t="s">
        <v>862</v>
      </c>
      <c r="S61" s="158" t="s">
        <v>730</v>
      </c>
      <c r="T61" s="36"/>
      <c r="U61" s="36"/>
      <c r="V61" s="234"/>
      <c r="W61" s="36"/>
      <c r="X61" s="44"/>
      <c r="Y61" s="44"/>
      <c r="Z61" s="44"/>
      <c r="AA61" s="44">
        <f>P61</f>
        <v>8004</v>
      </c>
      <c r="AB61" s="44"/>
      <c r="AC61" s="44"/>
      <c r="AD61" s="44">
        <f>SUM(X61:AC61)</f>
        <v>8004</v>
      </c>
      <c r="AE61" s="153"/>
    </row>
    <row r="62" spans="1:31" s="154" customFormat="1" ht="58.5" customHeight="1">
      <c r="A62" s="228" t="s">
        <v>392</v>
      </c>
      <c r="B62" s="228">
        <v>1</v>
      </c>
      <c r="C62" s="229" t="s">
        <v>755</v>
      </c>
      <c r="D62" s="228">
        <v>1</v>
      </c>
      <c r="E62" s="230" t="s">
        <v>728</v>
      </c>
      <c r="F62" s="230" t="s">
        <v>731</v>
      </c>
      <c r="G62" s="230" t="s">
        <v>136</v>
      </c>
      <c r="H62" s="231">
        <v>0</v>
      </c>
      <c r="I62" s="36">
        <v>92</v>
      </c>
      <c r="J62" s="232">
        <v>87</v>
      </c>
      <c r="K62" s="240" t="s">
        <v>119</v>
      </c>
      <c r="L62" s="36">
        <v>4</v>
      </c>
      <c r="M62" s="36" t="s">
        <v>715</v>
      </c>
      <c r="N62" s="231">
        <v>35</v>
      </c>
      <c r="O62" s="36" t="s">
        <v>705</v>
      </c>
      <c r="P62" s="233">
        <f>SUM(I62*J62)</f>
        <v>8004</v>
      </c>
      <c r="Q62" s="236" t="s">
        <v>760</v>
      </c>
      <c r="R62" s="236" t="s">
        <v>863</v>
      </c>
      <c r="S62" s="158" t="s">
        <v>730</v>
      </c>
      <c r="T62" s="36"/>
      <c r="U62" s="36"/>
      <c r="V62" s="234"/>
      <c r="W62" s="36"/>
      <c r="X62" s="44"/>
      <c r="Y62" s="44"/>
      <c r="Z62" s="44"/>
      <c r="AA62" s="44">
        <f>P62</f>
        <v>8004</v>
      </c>
      <c r="AB62" s="44"/>
      <c r="AC62" s="44"/>
      <c r="AD62" s="44">
        <f>SUM(X62:AC62)</f>
        <v>8004</v>
      </c>
      <c r="AE62" s="153"/>
    </row>
    <row r="63" spans="1:31" s="154" customFormat="1" ht="67.5" customHeight="1">
      <c r="A63" s="228" t="s">
        <v>392</v>
      </c>
      <c r="B63" s="228">
        <v>1</v>
      </c>
      <c r="C63" s="229" t="s">
        <v>755</v>
      </c>
      <c r="D63" s="228">
        <v>1</v>
      </c>
      <c r="E63" s="230" t="s">
        <v>728</v>
      </c>
      <c r="F63" s="230" t="s">
        <v>732</v>
      </c>
      <c r="G63" s="230" t="s">
        <v>733</v>
      </c>
      <c r="H63" s="231">
        <v>0</v>
      </c>
      <c r="I63" s="36">
        <v>92</v>
      </c>
      <c r="J63" s="232">
        <v>80</v>
      </c>
      <c r="K63" s="240" t="s">
        <v>1</v>
      </c>
      <c r="L63" s="36">
        <v>3</v>
      </c>
      <c r="M63" s="36" t="s">
        <v>715</v>
      </c>
      <c r="N63" s="231">
        <v>15</v>
      </c>
      <c r="O63" s="36" t="s">
        <v>704</v>
      </c>
      <c r="P63" s="233">
        <f>SUM(I63*J63)</f>
        <v>7360</v>
      </c>
      <c r="Q63" s="236" t="s">
        <v>758</v>
      </c>
      <c r="R63" s="236" t="s">
        <v>757</v>
      </c>
      <c r="S63" s="158" t="s">
        <v>730</v>
      </c>
      <c r="T63" s="36"/>
      <c r="U63" s="36"/>
      <c r="V63" s="234"/>
      <c r="W63" s="36"/>
      <c r="X63" s="44"/>
      <c r="Y63" s="44"/>
      <c r="Z63" s="44">
        <f>P63</f>
        <v>7360</v>
      </c>
      <c r="AA63" s="44"/>
      <c r="AB63" s="44"/>
      <c r="AC63" s="44"/>
      <c r="AD63" s="44">
        <f>SUM(X63:AC63)</f>
        <v>7360</v>
      </c>
      <c r="AE63" s="153"/>
    </row>
    <row r="64" spans="1:31" s="154" customFormat="1" ht="67.5" customHeight="1">
      <c r="A64" s="228" t="s">
        <v>392</v>
      </c>
      <c r="B64" s="228">
        <v>1</v>
      </c>
      <c r="C64" s="229" t="s">
        <v>755</v>
      </c>
      <c r="D64" s="228">
        <v>1</v>
      </c>
      <c r="E64" s="230" t="s">
        <v>728</v>
      </c>
      <c r="F64" s="230" t="s">
        <v>732</v>
      </c>
      <c r="G64" s="230" t="s">
        <v>733</v>
      </c>
      <c r="H64" s="231">
        <v>0</v>
      </c>
      <c r="I64" s="36">
        <v>92</v>
      </c>
      <c r="J64" s="232">
        <v>80</v>
      </c>
      <c r="K64" s="240" t="s">
        <v>119</v>
      </c>
      <c r="L64" s="36">
        <v>3</v>
      </c>
      <c r="M64" s="36" t="s">
        <v>715</v>
      </c>
      <c r="N64" s="231">
        <v>10</v>
      </c>
      <c r="O64" s="36" t="s">
        <v>704</v>
      </c>
      <c r="P64" s="233">
        <f>SUM(I64*J64)</f>
        <v>7360</v>
      </c>
      <c r="Q64" s="236" t="s">
        <v>758</v>
      </c>
      <c r="R64" s="236" t="s">
        <v>757</v>
      </c>
      <c r="S64" s="158" t="s">
        <v>730</v>
      </c>
      <c r="T64" s="36"/>
      <c r="U64" s="36"/>
      <c r="V64" s="234"/>
      <c r="W64" s="36"/>
      <c r="X64" s="44"/>
      <c r="Y64" s="44"/>
      <c r="Z64" s="44">
        <f>P64</f>
        <v>7360</v>
      </c>
      <c r="AA64" s="44"/>
      <c r="AB64" s="44"/>
      <c r="AC64" s="44"/>
      <c r="AD64" s="44">
        <f>SUM(X64:AC64)</f>
        <v>7360</v>
      </c>
      <c r="AE64" s="153"/>
    </row>
    <row r="65" spans="1:31" s="154" customFormat="1" ht="78.75" customHeight="1">
      <c r="A65" s="228" t="s">
        <v>392</v>
      </c>
      <c r="B65" s="228">
        <v>1</v>
      </c>
      <c r="C65" s="229" t="s">
        <v>755</v>
      </c>
      <c r="D65" s="228">
        <v>1</v>
      </c>
      <c r="E65" s="230" t="s">
        <v>38</v>
      </c>
      <c r="F65" s="230" t="s">
        <v>38</v>
      </c>
      <c r="G65" s="157" t="s">
        <v>973</v>
      </c>
      <c r="H65" s="231">
        <v>0</v>
      </c>
      <c r="I65" s="36">
        <v>14</v>
      </c>
      <c r="J65" s="232">
        <v>823</v>
      </c>
      <c r="K65" s="240" t="s">
        <v>1</v>
      </c>
      <c r="L65" s="36">
        <v>4</v>
      </c>
      <c r="M65" s="36" t="s">
        <v>715</v>
      </c>
      <c r="N65" s="231">
        <v>35</v>
      </c>
      <c r="O65" s="36" t="s">
        <v>705</v>
      </c>
      <c r="P65" s="233">
        <f>SUM(I65*J65)</f>
        <v>11522</v>
      </c>
      <c r="Q65" s="236" t="s">
        <v>756</v>
      </c>
      <c r="R65" s="236" t="s">
        <v>776</v>
      </c>
      <c r="S65" s="158" t="s">
        <v>730</v>
      </c>
      <c r="T65" s="36"/>
      <c r="U65" s="36"/>
      <c r="V65" s="234"/>
      <c r="W65" s="36"/>
      <c r="X65" s="44"/>
      <c r="Y65" s="44"/>
      <c r="Z65" s="44"/>
      <c r="AA65" s="44">
        <f>P65</f>
        <v>11522</v>
      </c>
      <c r="AB65" s="44"/>
      <c r="AC65" s="44"/>
      <c r="AD65" s="44">
        <f>SUM(X65:AC65)</f>
        <v>11522</v>
      </c>
      <c r="AE65" s="153"/>
    </row>
    <row r="66" spans="1:31" s="154" customFormat="1" ht="80.25" customHeight="1">
      <c r="A66" s="228" t="s">
        <v>392</v>
      </c>
      <c r="B66" s="228">
        <v>1</v>
      </c>
      <c r="C66" s="229" t="s">
        <v>755</v>
      </c>
      <c r="D66" s="228">
        <v>1</v>
      </c>
      <c r="E66" s="230" t="s">
        <v>728</v>
      </c>
      <c r="F66" s="230" t="s">
        <v>338</v>
      </c>
      <c r="G66" s="157" t="s">
        <v>769</v>
      </c>
      <c r="H66" s="231">
        <v>0</v>
      </c>
      <c r="I66" s="36">
        <v>230</v>
      </c>
      <c r="J66" s="232">
        <v>11</v>
      </c>
      <c r="K66" s="240" t="s">
        <v>1</v>
      </c>
      <c r="L66" s="36">
        <v>2</v>
      </c>
      <c r="M66" s="36" t="s">
        <v>715</v>
      </c>
      <c r="N66" s="231">
        <v>5</v>
      </c>
      <c r="O66" s="36" t="s">
        <v>703</v>
      </c>
      <c r="P66" s="233">
        <f>SUM(I66*J66)</f>
        <v>2530</v>
      </c>
      <c r="Q66" s="236" t="s">
        <v>879</v>
      </c>
      <c r="R66" s="236" t="s">
        <v>739</v>
      </c>
      <c r="S66" s="158" t="s">
        <v>730</v>
      </c>
      <c r="T66" s="36"/>
      <c r="U66" s="36"/>
      <c r="V66" s="234"/>
      <c r="W66" s="36"/>
      <c r="X66" s="44"/>
      <c r="Y66" s="44">
        <f>P66</f>
        <v>2530</v>
      </c>
      <c r="Z66" s="44"/>
      <c r="AA66" s="44"/>
      <c r="AB66" s="44"/>
      <c r="AC66" s="44"/>
      <c r="AD66" s="44">
        <f>SUM(X66:AC66)</f>
        <v>2530</v>
      </c>
      <c r="AE66" s="153"/>
    </row>
    <row r="67" spans="1:31" s="154" customFormat="1" ht="80.25" customHeight="1">
      <c r="A67" s="228" t="s">
        <v>392</v>
      </c>
      <c r="B67" s="228">
        <v>1</v>
      </c>
      <c r="C67" s="229" t="s">
        <v>755</v>
      </c>
      <c r="D67" s="228">
        <v>1</v>
      </c>
      <c r="E67" s="230" t="s">
        <v>728</v>
      </c>
      <c r="F67" s="230" t="s">
        <v>338</v>
      </c>
      <c r="G67" s="157" t="s">
        <v>769</v>
      </c>
      <c r="H67" s="231">
        <v>0</v>
      </c>
      <c r="I67" s="36">
        <v>230</v>
      </c>
      <c r="J67" s="232">
        <v>11</v>
      </c>
      <c r="K67" s="240" t="s">
        <v>119</v>
      </c>
      <c r="L67" s="36">
        <v>4</v>
      </c>
      <c r="M67" s="36" t="s">
        <v>715</v>
      </c>
      <c r="N67" s="231">
        <v>5</v>
      </c>
      <c r="O67" s="36" t="s">
        <v>705</v>
      </c>
      <c r="P67" s="233">
        <f>SUM(I67*J67)</f>
        <v>2530</v>
      </c>
      <c r="Q67" s="236" t="s">
        <v>879</v>
      </c>
      <c r="R67" s="236" t="s">
        <v>739</v>
      </c>
      <c r="S67" s="158" t="s">
        <v>730</v>
      </c>
      <c r="T67" s="36"/>
      <c r="U67" s="36"/>
      <c r="V67" s="234"/>
      <c r="W67" s="36"/>
      <c r="X67" s="44"/>
      <c r="Y67" s="44"/>
      <c r="Z67" s="44"/>
      <c r="AA67" s="44">
        <f>P67</f>
        <v>2530</v>
      </c>
      <c r="AB67" s="44"/>
      <c r="AC67" s="44"/>
      <c r="AD67" s="44">
        <f>SUM(X67:AC67)</f>
        <v>2530</v>
      </c>
      <c r="AE67" s="153"/>
    </row>
    <row r="68" spans="1:31" s="154" customFormat="1" ht="80.25" customHeight="1">
      <c r="A68" s="228" t="s">
        <v>392</v>
      </c>
      <c r="B68" s="228">
        <v>1</v>
      </c>
      <c r="C68" s="229" t="s">
        <v>755</v>
      </c>
      <c r="D68" s="228">
        <v>1</v>
      </c>
      <c r="E68" s="230" t="s">
        <v>728</v>
      </c>
      <c r="F68" s="230" t="s">
        <v>338</v>
      </c>
      <c r="G68" s="157" t="s">
        <v>769</v>
      </c>
      <c r="H68" s="231">
        <v>0</v>
      </c>
      <c r="I68" s="36">
        <v>230</v>
      </c>
      <c r="J68" s="232">
        <v>11</v>
      </c>
      <c r="K68" s="240" t="s">
        <v>119</v>
      </c>
      <c r="L68" s="36">
        <v>5</v>
      </c>
      <c r="M68" s="36" t="s">
        <v>715</v>
      </c>
      <c r="N68" s="231">
        <v>5</v>
      </c>
      <c r="O68" s="36" t="s">
        <v>851</v>
      </c>
      <c r="P68" s="233">
        <f>SUM(I68*J68)</f>
        <v>2530</v>
      </c>
      <c r="Q68" s="236" t="s">
        <v>879</v>
      </c>
      <c r="R68" s="236" t="s">
        <v>977</v>
      </c>
      <c r="S68" s="158" t="s">
        <v>730</v>
      </c>
      <c r="T68" s="36"/>
      <c r="U68" s="36"/>
      <c r="V68" s="234"/>
      <c r="W68" s="36"/>
      <c r="X68" s="44"/>
      <c r="Y68" s="44"/>
      <c r="Z68" s="44"/>
      <c r="AA68" s="44"/>
      <c r="AB68" s="44">
        <f>P68</f>
        <v>2530</v>
      </c>
      <c r="AC68" s="44"/>
      <c r="AD68" s="44">
        <f>SUM(X68:AC68)</f>
        <v>2530</v>
      </c>
      <c r="AE68" s="153"/>
    </row>
    <row r="69" spans="1:31" s="154" customFormat="1" ht="80.25" customHeight="1">
      <c r="A69" s="228" t="s">
        <v>392</v>
      </c>
      <c r="B69" s="228">
        <v>1</v>
      </c>
      <c r="C69" s="229" t="s">
        <v>755</v>
      </c>
      <c r="D69" s="228">
        <v>1</v>
      </c>
      <c r="E69" s="230" t="s">
        <v>728</v>
      </c>
      <c r="F69" s="230" t="s">
        <v>338</v>
      </c>
      <c r="G69" s="157" t="s">
        <v>769</v>
      </c>
      <c r="H69" s="231">
        <v>0</v>
      </c>
      <c r="I69" s="36">
        <v>230</v>
      </c>
      <c r="J69" s="232">
        <v>11</v>
      </c>
      <c r="K69" s="240" t="s">
        <v>119</v>
      </c>
      <c r="L69" s="36">
        <v>6</v>
      </c>
      <c r="M69" s="36" t="s">
        <v>715</v>
      </c>
      <c r="N69" s="231">
        <v>5</v>
      </c>
      <c r="O69" s="36" t="s">
        <v>999</v>
      </c>
      <c r="P69" s="233">
        <f>SUM(I69*J69)</f>
        <v>2530</v>
      </c>
      <c r="Q69" s="236" t="s">
        <v>879</v>
      </c>
      <c r="R69" s="236" t="s">
        <v>977</v>
      </c>
      <c r="S69" s="158" t="s">
        <v>730</v>
      </c>
      <c r="T69" s="36"/>
      <c r="U69" s="36"/>
      <c r="V69" s="234"/>
      <c r="W69" s="36"/>
      <c r="X69" s="44"/>
      <c r="Y69" s="44"/>
      <c r="Z69" s="44"/>
      <c r="AA69" s="44"/>
      <c r="AB69" s="44"/>
      <c r="AC69" s="44">
        <f>P69</f>
        <v>2530</v>
      </c>
      <c r="AD69" s="44">
        <f>SUM(X69:AC69)</f>
        <v>2530</v>
      </c>
      <c r="AE69" s="153"/>
    </row>
    <row r="70" spans="1:31" s="154" customFormat="1" ht="80.25" customHeight="1">
      <c r="A70" s="228" t="s">
        <v>392</v>
      </c>
      <c r="B70" s="228">
        <v>1</v>
      </c>
      <c r="C70" s="229" t="s">
        <v>755</v>
      </c>
      <c r="D70" s="228">
        <v>1</v>
      </c>
      <c r="E70" s="230" t="s">
        <v>728</v>
      </c>
      <c r="F70" s="230" t="s">
        <v>338</v>
      </c>
      <c r="G70" s="157" t="s">
        <v>769</v>
      </c>
      <c r="H70" s="231">
        <v>0</v>
      </c>
      <c r="I70" s="36">
        <v>230</v>
      </c>
      <c r="J70" s="232">
        <v>11</v>
      </c>
      <c r="K70" s="240" t="s">
        <v>119</v>
      </c>
      <c r="L70" s="36">
        <v>6</v>
      </c>
      <c r="M70" s="36" t="s">
        <v>715</v>
      </c>
      <c r="N70" s="231">
        <v>5</v>
      </c>
      <c r="O70" s="36" t="s">
        <v>999</v>
      </c>
      <c r="P70" s="233">
        <f>SUM(I70*J70)</f>
        <v>2530</v>
      </c>
      <c r="Q70" s="236" t="s">
        <v>879</v>
      </c>
      <c r="R70" s="236" t="s">
        <v>977</v>
      </c>
      <c r="S70" s="158" t="s">
        <v>730</v>
      </c>
      <c r="T70" s="36"/>
      <c r="U70" s="36"/>
      <c r="V70" s="234"/>
      <c r="W70" s="36"/>
      <c r="X70" s="44"/>
      <c r="Y70" s="44"/>
      <c r="Z70" s="44"/>
      <c r="AA70" s="44"/>
      <c r="AB70" s="44"/>
      <c r="AC70" s="44">
        <f>P70</f>
        <v>2530</v>
      </c>
      <c r="AD70" s="44">
        <f>SUM(X70:AC70)</f>
        <v>2530</v>
      </c>
      <c r="AE70" s="153"/>
    </row>
    <row r="71" spans="1:31" s="154" customFormat="1" ht="51.75" customHeight="1">
      <c r="A71" s="228" t="s">
        <v>392</v>
      </c>
      <c r="B71" s="228">
        <v>1</v>
      </c>
      <c r="C71" s="229" t="s">
        <v>755</v>
      </c>
      <c r="D71" s="228">
        <v>1</v>
      </c>
      <c r="E71" s="230" t="s">
        <v>735</v>
      </c>
      <c r="F71" s="230" t="s">
        <v>736</v>
      </c>
      <c r="G71" s="157" t="s">
        <v>761</v>
      </c>
      <c r="H71" s="231">
        <v>0</v>
      </c>
      <c r="I71" s="36">
        <v>14</v>
      </c>
      <c r="J71" s="232">
        <v>525</v>
      </c>
      <c r="K71" s="240" t="s">
        <v>1</v>
      </c>
      <c r="L71" s="36">
        <v>5</v>
      </c>
      <c r="M71" s="36" t="s">
        <v>715</v>
      </c>
      <c r="N71" s="231">
        <v>20</v>
      </c>
      <c r="O71" s="36" t="s">
        <v>851</v>
      </c>
      <c r="P71" s="233">
        <f>SUM(I71*J71)</f>
        <v>7350</v>
      </c>
      <c r="Q71" s="236" t="s">
        <v>763</v>
      </c>
      <c r="R71" s="236" t="s">
        <v>762</v>
      </c>
      <c r="S71" s="158" t="s">
        <v>730</v>
      </c>
      <c r="T71" s="36"/>
      <c r="U71" s="36"/>
      <c r="V71" s="234"/>
      <c r="W71" s="36"/>
      <c r="X71" s="44"/>
      <c r="Y71" s="44"/>
      <c r="Z71" s="44"/>
      <c r="AA71" s="44"/>
      <c r="AB71" s="44">
        <f>P71</f>
        <v>7350</v>
      </c>
      <c r="AC71" s="44"/>
      <c r="AD71" s="44">
        <f>SUM(X71:AC71)</f>
        <v>7350</v>
      </c>
      <c r="AE71" s="153"/>
    </row>
    <row r="72" spans="1:31" s="154" customFormat="1" ht="63.75" customHeight="1">
      <c r="A72" s="228" t="s">
        <v>392</v>
      </c>
      <c r="B72" s="228">
        <v>1</v>
      </c>
      <c r="C72" s="229" t="s">
        <v>755</v>
      </c>
      <c r="D72" s="228">
        <v>1</v>
      </c>
      <c r="E72" s="230" t="s">
        <v>735</v>
      </c>
      <c r="F72" s="230" t="s">
        <v>41</v>
      </c>
      <c r="G72" s="157" t="s">
        <v>761</v>
      </c>
      <c r="H72" s="231">
        <v>0</v>
      </c>
      <c r="I72" s="36">
        <v>11</v>
      </c>
      <c r="J72" s="232">
        <v>525</v>
      </c>
      <c r="K72" s="240" t="s">
        <v>1</v>
      </c>
      <c r="L72" s="36">
        <v>4</v>
      </c>
      <c r="M72" s="36" t="s">
        <v>715</v>
      </c>
      <c r="N72" s="231">
        <v>20</v>
      </c>
      <c r="O72" s="36" t="s">
        <v>705</v>
      </c>
      <c r="P72" s="233">
        <f>SUM(I72*J72)</f>
        <v>5775</v>
      </c>
      <c r="Q72" s="236" t="s">
        <v>764</v>
      </c>
      <c r="R72" s="236" t="s">
        <v>765</v>
      </c>
      <c r="S72" s="158" t="s">
        <v>730</v>
      </c>
      <c r="T72" s="36"/>
      <c r="U72" s="36"/>
      <c r="V72" s="234"/>
      <c r="W72" s="36"/>
      <c r="X72" s="44"/>
      <c r="Y72" s="44"/>
      <c r="Z72" s="44"/>
      <c r="AA72" s="44">
        <f>P72</f>
        <v>5775</v>
      </c>
      <c r="AB72" s="44"/>
      <c r="AC72" s="44"/>
      <c r="AD72" s="44">
        <f>SUM(X72:AC72)</f>
        <v>5775</v>
      </c>
      <c r="AE72" s="153"/>
    </row>
    <row r="73" spans="1:31" s="154" customFormat="1" ht="63.75" customHeight="1">
      <c r="A73" s="228" t="s">
        <v>392</v>
      </c>
      <c r="B73" s="228">
        <v>1</v>
      </c>
      <c r="C73" s="229" t="s">
        <v>755</v>
      </c>
      <c r="D73" s="228">
        <v>1</v>
      </c>
      <c r="E73" s="230" t="s">
        <v>735</v>
      </c>
      <c r="F73" s="230" t="s">
        <v>41</v>
      </c>
      <c r="G73" s="157" t="s">
        <v>761</v>
      </c>
      <c r="H73" s="231">
        <v>0</v>
      </c>
      <c r="I73" s="36">
        <v>11</v>
      </c>
      <c r="J73" s="232">
        <v>525</v>
      </c>
      <c r="K73" s="240" t="s">
        <v>119</v>
      </c>
      <c r="L73" s="36">
        <v>4</v>
      </c>
      <c r="M73" s="36" t="s">
        <v>715</v>
      </c>
      <c r="N73" s="231">
        <v>20</v>
      </c>
      <c r="O73" s="36" t="s">
        <v>998</v>
      </c>
      <c r="P73" s="233">
        <f>SUM(I73*J73)</f>
        <v>5775</v>
      </c>
      <c r="Q73" s="236" t="s">
        <v>764</v>
      </c>
      <c r="R73" s="236" t="s">
        <v>978</v>
      </c>
      <c r="S73" s="158" t="s">
        <v>730</v>
      </c>
      <c r="T73" s="36"/>
      <c r="U73" s="36"/>
      <c r="V73" s="234"/>
      <c r="W73" s="36"/>
      <c r="X73" s="44"/>
      <c r="Y73" s="44"/>
      <c r="Z73" s="44"/>
      <c r="AA73" s="44">
        <f>P73</f>
        <v>5775</v>
      </c>
      <c r="AB73" s="44"/>
      <c r="AC73" s="44"/>
      <c r="AD73" s="44">
        <f>SUM(X73:AC73)</f>
        <v>5775</v>
      </c>
      <c r="AE73" s="153"/>
    </row>
    <row r="74" spans="1:31" s="72" customFormat="1" ht="70.5" customHeight="1">
      <c r="A74" s="228" t="s">
        <v>392</v>
      </c>
      <c r="B74" s="228">
        <v>1</v>
      </c>
      <c r="C74" s="229" t="s">
        <v>766</v>
      </c>
      <c r="D74" s="228">
        <v>1</v>
      </c>
      <c r="E74" s="230" t="s">
        <v>728</v>
      </c>
      <c r="F74" s="230" t="s">
        <v>727</v>
      </c>
      <c r="G74" s="230" t="s">
        <v>136</v>
      </c>
      <c r="H74" s="231">
        <v>0</v>
      </c>
      <c r="I74" s="36">
        <v>152</v>
      </c>
      <c r="J74" s="232">
        <v>87</v>
      </c>
      <c r="K74" s="240" t="s">
        <v>119</v>
      </c>
      <c r="L74" s="36">
        <v>4</v>
      </c>
      <c r="M74" s="36" t="s">
        <v>715</v>
      </c>
      <c r="N74" s="231">
        <v>35</v>
      </c>
      <c r="O74" s="36" t="s">
        <v>705</v>
      </c>
      <c r="P74" s="233">
        <f>SUM(I74*J74)</f>
        <v>13224</v>
      </c>
      <c r="Q74" s="236" t="s">
        <v>773</v>
      </c>
      <c r="R74" s="236" t="s">
        <v>871</v>
      </c>
      <c r="S74" s="158" t="s">
        <v>730</v>
      </c>
      <c r="T74" s="36"/>
      <c r="U74" s="36"/>
      <c r="V74" s="234"/>
      <c r="W74" s="36"/>
      <c r="X74" s="44"/>
      <c r="Y74" s="44"/>
      <c r="Z74" s="44"/>
      <c r="AA74" s="44">
        <f>P74</f>
        <v>13224</v>
      </c>
      <c r="AB74" s="44"/>
      <c r="AC74" s="44"/>
      <c r="AD74" s="44">
        <f>SUM(X74:AC74)</f>
        <v>13224</v>
      </c>
      <c r="AE74" s="235"/>
    </row>
    <row r="75" spans="1:31" s="72" customFormat="1" ht="70.5" customHeight="1">
      <c r="A75" s="228" t="s">
        <v>392</v>
      </c>
      <c r="B75" s="228">
        <v>1</v>
      </c>
      <c r="C75" s="229" t="s">
        <v>766</v>
      </c>
      <c r="D75" s="228">
        <v>1</v>
      </c>
      <c r="E75" s="230" t="s">
        <v>728</v>
      </c>
      <c r="F75" s="230" t="s">
        <v>731</v>
      </c>
      <c r="G75" s="230" t="s">
        <v>136</v>
      </c>
      <c r="H75" s="231">
        <v>0</v>
      </c>
      <c r="I75" s="36">
        <v>152</v>
      </c>
      <c r="J75" s="232">
        <v>87</v>
      </c>
      <c r="K75" s="240" t="s">
        <v>119</v>
      </c>
      <c r="L75" s="36">
        <v>4</v>
      </c>
      <c r="M75" s="36" t="s">
        <v>715</v>
      </c>
      <c r="N75" s="231">
        <v>35</v>
      </c>
      <c r="O75" s="36" t="s">
        <v>705</v>
      </c>
      <c r="P75" s="233">
        <f>SUM(I75*J75)</f>
        <v>13224</v>
      </c>
      <c r="Q75" s="236">
        <v>0</v>
      </c>
      <c r="R75" s="236" t="s">
        <v>873</v>
      </c>
      <c r="S75" s="158" t="s">
        <v>730</v>
      </c>
      <c r="T75" s="36"/>
      <c r="U75" s="36"/>
      <c r="V75" s="234"/>
      <c r="W75" s="36"/>
      <c r="X75" s="44"/>
      <c r="Y75" s="44"/>
      <c r="Z75" s="44"/>
      <c r="AA75" s="44">
        <f>P75</f>
        <v>13224</v>
      </c>
      <c r="AB75" s="44"/>
      <c r="AC75" s="44"/>
      <c r="AD75" s="44">
        <f>SUM(X75:AC75)</f>
        <v>13224</v>
      </c>
      <c r="AE75" s="235"/>
    </row>
    <row r="76" spans="1:31" s="72" customFormat="1" ht="70.5" customHeight="1">
      <c r="A76" s="228" t="s">
        <v>392</v>
      </c>
      <c r="B76" s="228">
        <v>1</v>
      </c>
      <c r="C76" s="229" t="s">
        <v>766</v>
      </c>
      <c r="D76" s="228">
        <v>1</v>
      </c>
      <c r="E76" s="230" t="s">
        <v>728</v>
      </c>
      <c r="F76" s="230" t="s">
        <v>732</v>
      </c>
      <c r="G76" s="230" t="s">
        <v>48</v>
      </c>
      <c r="H76" s="231">
        <v>0</v>
      </c>
      <c r="I76" s="36">
        <v>152</v>
      </c>
      <c r="J76" s="232">
        <v>59</v>
      </c>
      <c r="K76" s="36" t="s">
        <v>1</v>
      </c>
      <c r="L76" s="36">
        <v>3</v>
      </c>
      <c r="M76" s="36" t="s">
        <v>715</v>
      </c>
      <c r="N76" s="231">
        <v>10</v>
      </c>
      <c r="O76" s="36" t="s">
        <v>704</v>
      </c>
      <c r="P76" s="233">
        <f>SUM(I76*J76)</f>
        <v>8968</v>
      </c>
      <c r="Q76" s="236" t="s">
        <v>843</v>
      </c>
      <c r="R76" s="236" t="s">
        <v>844</v>
      </c>
      <c r="S76" s="158" t="s">
        <v>730</v>
      </c>
      <c r="T76" s="36"/>
      <c r="U76" s="36"/>
      <c r="V76" s="234"/>
      <c r="W76" s="36"/>
      <c r="X76" s="44"/>
      <c r="Y76" s="44"/>
      <c r="Z76" s="44">
        <f>P76</f>
        <v>8968</v>
      </c>
      <c r="AA76" s="44"/>
      <c r="AB76" s="44"/>
      <c r="AC76" s="44"/>
      <c r="AD76" s="44">
        <f>SUM(X76:AC76)</f>
        <v>8968</v>
      </c>
      <c r="AE76" s="235"/>
    </row>
    <row r="77" spans="1:31" s="72" customFormat="1" ht="70.5" customHeight="1">
      <c r="A77" s="228" t="s">
        <v>392</v>
      </c>
      <c r="B77" s="228">
        <v>1</v>
      </c>
      <c r="C77" s="229" t="s">
        <v>766</v>
      </c>
      <c r="D77" s="228">
        <v>1</v>
      </c>
      <c r="E77" s="230" t="s">
        <v>728</v>
      </c>
      <c r="F77" s="230" t="s">
        <v>732</v>
      </c>
      <c r="G77" s="230" t="s">
        <v>48</v>
      </c>
      <c r="H77" s="231">
        <v>0</v>
      </c>
      <c r="I77" s="36">
        <v>152</v>
      </c>
      <c r="J77" s="232">
        <v>59</v>
      </c>
      <c r="K77" s="36" t="s">
        <v>119</v>
      </c>
      <c r="L77" s="36">
        <v>6</v>
      </c>
      <c r="M77" s="36" t="s">
        <v>715</v>
      </c>
      <c r="N77" s="231">
        <v>10</v>
      </c>
      <c r="O77" s="36" t="s">
        <v>999</v>
      </c>
      <c r="P77" s="233">
        <f>SUM(I77*J77)</f>
        <v>8968</v>
      </c>
      <c r="Q77" s="236" t="s">
        <v>843</v>
      </c>
      <c r="R77" s="236" t="s">
        <v>981</v>
      </c>
      <c r="S77" s="158" t="s">
        <v>730</v>
      </c>
      <c r="T77" s="36"/>
      <c r="U77" s="36"/>
      <c r="V77" s="234"/>
      <c r="W77" s="36"/>
      <c r="X77" s="44"/>
      <c r="Y77" s="44"/>
      <c r="Z77" s="44"/>
      <c r="AA77" s="44"/>
      <c r="AB77" s="44"/>
      <c r="AC77" s="44">
        <f>P77</f>
        <v>8968</v>
      </c>
      <c r="AD77" s="44">
        <f>SUM(X77:AC77)</f>
        <v>8968</v>
      </c>
      <c r="AE77" s="235"/>
    </row>
    <row r="78" spans="1:31" s="72" customFormat="1" ht="70.5" customHeight="1">
      <c r="A78" s="228" t="s">
        <v>392</v>
      </c>
      <c r="B78" s="228">
        <v>1</v>
      </c>
      <c r="C78" s="229" t="s">
        <v>766</v>
      </c>
      <c r="D78" s="228">
        <v>1</v>
      </c>
      <c r="E78" s="230" t="s">
        <v>38</v>
      </c>
      <c r="F78" s="230" t="s">
        <v>38</v>
      </c>
      <c r="G78" s="157" t="s">
        <v>973</v>
      </c>
      <c r="H78" s="231">
        <v>0</v>
      </c>
      <c r="I78" s="36">
        <v>6</v>
      </c>
      <c r="J78" s="232">
        <v>823</v>
      </c>
      <c r="K78" s="36" t="s">
        <v>1</v>
      </c>
      <c r="L78" s="36">
        <v>4</v>
      </c>
      <c r="M78" s="36" t="s">
        <v>715</v>
      </c>
      <c r="N78" s="231">
        <v>35</v>
      </c>
      <c r="O78" s="36" t="s">
        <v>705</v>
      </c>
      <c r="P78" s="233">
        <f>SUM(I78*J78)</f>
        <v>4938</v>
      </c>
      <c r="Q78" s="236" t="s">
        <v>772</v>
      </c>
      <c r="R78" s="236" t="s">
        <v>775</v>
      </c>
      <c r="S78" s="158" t="s">
        <v>730</v>
      </c>
      <c r="T78" s="36"/>
      <c r="U78" s="36"/>
      <c r="V78" s="234"/>
      <c r="W78" s="36"/>
      <c r="X78" s="44"/>
      <c r="Y78" s="44"/>
      <c r="Z78" s="44"/>
      <c r="AA78" s="44">
        <f>P78</f>
        <v>4938</v>
      </c>
      <c r="AB78" s="44"/>
      <c r="AC78" s="44"/>
      <c r="AD78" s="44">
        <f>SUM(X78:AC78)</f>
        <v>4938</v>
      </c>
      <c r="AE78" s="235"/>
    </row>
    <row r="79" spans="1:31" s="72" customFormat="1" ht="78" customHeight="1">
      <c r="A79" s="228" t="s">
        <v>392</v>
      </c>
      <c r="B79" s="228">
        <v>1</v>
      </c>
      <c r="C79" s="229" t="s">
        <v>766</v>
      </c>
      <c r="D79" s="228">
        <v>1</v>
      </c>
      <c r="E79" s="230" t="s">
        <v>728</v>
      </c>
      <c r="F79" s="230" t="s">
        <v>338</v>
      </c>
      <c r="G79" s="157" t="s">
        <v>769</v>
      </c>
      <c r="H79" s="231">
        <v>0</v>
      </c>
      <c r="I79" s="36">
        <v>380</v>
      </c>
      <c r="J79" s="232">
        <v>11</v>
      </c>
      <c r="K79" s="36" t="s">
        <v>1</v>
      </c>
      <c r="L79" s="36">
        <v>2</v>
      </c>
      <c r="M79" s="36" t="s">
        <v>715</v>
      </c>
      <c r="N79" s="231">
        <v>5</v>
      </c>
      <c r="O79" s="36" t="s">
        <v>703</v>
      </c>
      <c r="P79" s="233">
        <f>SUM(I79*J79)</f>
        <v>4180</v>
      </c>
      <c r="Q79" s="236" t="s">
        <v>771</v>
      </c>
      <c r="R79" s="236" t="s">
        <v>739</v>
      </c>
      <c r="S79" s="158" t="s">
        <v>730</v>
      </c>
      <c r="T79" s="36"/>
      <c r="U79" s="36"/>
      <c r="V79" s="234"/>
      <c r="W79" s="36"/>
      <c r="X79" s="44"/>
      <c r="Y79" s="44">
        <f>P79</f>
        <v>4180</v>
      </c>
      <c r="Z79" s="44"/>
      <c r="AA79" s="44"/>
      <c r="AB79" s="44"/>
      <c r="AC79" s="44"/>
      <c r="AD79" s="44">
        <f>SUM(X79:AC79)</f>
        <v>4180</v>
      </c>
      <c r="AE79" s="235"/>
    </row>
    <row r="80" spans="1:31" s="72" customFormat="1" ht="78" customHeight="1">
      <c r="A80" s="228" t="s">
        <v>392</v>
      </c>
      <c r="B80" s="228">
        <v>1</v>
      </c>
      <c r="C80" s="229" t="s">
        <v>766</v>
      </c>
      <c r="D80" s="228">
        <v>1</v>
      </c>
      <c r="E80" s="230" t="s">
        <v>728</v>
      </c>
      <c r="F80" s="230" t="s">
        <v>338</v>
      </c>
      <c r="G80" s="157" t="s">
        <v>769</v>
      </c>
      <c r="H80" s="231">
        <v>0</v>
      </c>
      <c r="I80" s="36">
        <v>380</v>
      </c>
      <c r="J80" s="232">
        <v>11</v>
      </c>
      <c r="K80" s="36" t="s">
        <v>119</v>
      </c>
      <c r="L80" s="36">
        <v>4</v>
      </c>
      <c r="M80" s="36" t="s">
        <v>715</v>
      </c>
      <c r="N80" s="231">
        <v>5</v>
      </c>
      <c r="O80" s="36" t="s">
        <v>705</v>
      </c>
      <c r="P80" s="233">
        <f>SUM(I80*J80)</f>
        <v>4180</v>
      </c>
      <c r="Q80" s="236" t="s">
        <v>771</v>
      </c>
      <c r="R80" s="236" t="s">
        <v>739</v>
      </c>
      <c r="S80" s="158" t="s">
        <v>730</v>
      </c>
      <c r="T80" s="36"/>
      <c r="U80" s="36"/>
      <c r="V80" s="234"/>
      <c r="W80" s="36"/>
      <c r="X80" s="44"/>
      <c r="Y80" s="44"/>
      <c r="Z80" s="44"/>
      <c r="AA80" s="44">
        <f>P80</f>
        <v>4180</v>
      </c>
      <c r="AB80" s="44"/>
      <c r="AC80" s="44"/>
      <c r="AD80" s="44">
        <f>SUM(X80:AC80)</f>
        <v>4180</v>
      </c>
      <c r="AE80" s="235"/>
    </row>
    <row r="81" spans="1:31" s="72" customFormat="1" ht="78" customHeight="1">
      <c r="A81" s="228" t="s">
        <v>392</v>
      </c>
      <c r="B81" s="228">
        <v>1</v>
      </c>
      <c r="C81" s="229" t="s">
        <v>766</v>
      </c>
      <c r="D81" s="228">
        <v>1</v>
      </c>
      <c r="E81" s="230" t="s">
        <v>728</v>
      </c>
      <c r="F81" s="230" t="s">
        <v>338</v>
      </c>
      <c r="G81" s="157" t="s">
        <v>769</v>
      </c>
      <c r="H81" s="231">
        <v>0</v>
      </c>
      <c r="I81" s="36">
        <v>380</v>
      </c>
      <c r="J81" s="232">
        <v>11</v>
      </c>
      <c r="K81" s="36" t="s">
        <v>119</v>
      </c>
      <c r="L81" s="36">
        <v>5</v>
      </c>
      <c r="M81" s="36" t="s">
        <v>715</v>
      </c>
      <c r="N81" s="231">
        <v>5</v>
      </c>
      <c r="O81" s="36" t="s">
        <v>851</v>
      </c>
      <c r="P81" s="233">
        <f>SUM(I81*J81)</f>
        <v>4180</v>
      </c>
      <c r="Q81" s="236" t="s">
        <v>771</v>
      </c>
      <c r="R81" s="236" t="s">
        <v>739</v>
      </c>
      <c r="S81" s="158" t="s">
        <v>730</v>
      </c>
      <c r="T81" s="36"/>
      <c r="U81" s="36"/>
      <c r="V81" s="234"/>
      <c r="W81" s="36"/>
      <c r="X81" s="44"/>
      <c r="Y81" s="44"/>
      <c r="Z81" s="44"/>
      <c r="AA81" s="44"/>
      <c r="AB81" s="44">
        <f>P81</f>
        <v>4180</v>
      </c>
      <c r="AC81" s="44"/>
      <c r="AD81" s="44">
        <f>SUM(X81:AC81)</f>
        <v>4180</v>
      </c>
      <c r="AE81" s="235"/>
    </row>
    <row r="82" spans="1:31" s="72" customFormat="1" ht="78" customHeight="1">
      <c r="A82" s="228" t="s">
        <v>392</v>
      </c>
      <c r="B82" s="228">
        <v>1</v>
      </c>
      <c r="C82" s="229" t="s">
        <v>766</v>
      </c>
      <c r="D82" s="228">
        <v>1</v>
      </c>
      <c r="E82" s="230" t="s">
        <v>728</v>
      </c>
      <c r="F82" s="230" t="s">
        <v>338</v>
      </c>
      <c r="G82" s="157" t="s">
        <v>769</v>
      </c>
      <c r="H82" s="231">
        <v>0</v>
      </c>
      <c r="I82" s="36">
        <v>380</v>
      </c>
      <c r="J82" s="232">
        <v>11</v>
      </c>
      <c r="K82" s="36" t="s">
        <v>119</v>
      </c>
      <c r="L82" s="36">
        <v>6</v>
      </c>
      <c r="M82" s="36" t="s">
        <v>715</v>
      </c>
      <c r="N82" s="231">
        <v>5</v>
      </c>
      <c r="O82" s="36" t="s">
        <v>999</v>
      </c>
      <c r="P82" s="233">
        <f>SUM(I82*J82)</f>
        <v>4180</v>
      </c>
      <c r="Q82" s="236" t="s">
        <v>771</v>
      </c>
      <c r="R82" s="236" t="s">
        <v>739</v>
      </c>
      <c r="S82" s="158" t="s">
        <v>730</v>
      </c>
      <c r="T82" s="36"/>
      <c r="U82" s="36"/>
      <c r="V82" s="234"/>
      <c r="W82" s="36"/>
      <c r="X82" s="44"/>
      <c r="Y82" s="44"/>
      <c r="Z82" s="44"/>
      <c r="AA82" s="44"/>
      <c r="AB82" s="44"/>
      <c r="AC82" s="44">
        <f>P82</f>
        <v>4180</v>
      </c>
      <c r="AD82" s="44">
        <f>SUM(X82:AC82)</f>
        <v>4180</v>
      </c>
      <c r="AE82" s="235"/>
    </row>
    <row r="83" spans="1:31" s="72" customFormat="1" ht="78" customHeight="1">
      <c r="A83" s="228" t="s">
        <v>392</v>
      </c>
      <c r="B83" s="228">
        <v>1</v>
      </c>
      <c r="C83" s="229" t="s">
        <v>766</v>
      </c>
      <c r="D83" s="228">
        <v>1</v>
      </c>
      <c r="E83" s="230" t="s">
        <v>728</v>
      </c>
      <c r="F83" s="230" t="s">
        <v>338</v>
      </c>
      <c r="G83" s="157" t="s">
        <v>769</v>
      </c>
      <c r="H83" s="231">
        <v>0</v>
      </c>
      <c r="I83" s="36">
        <v>380</v>
      </c>
      <c r="J83" s="232">
        <v>11</v>
      </c>
      <c r="K83" s="36" t="s">
        <v>119</v>
      </c>
      <c r="L83" s="36">
        <v>6</v>
      </c>
      <c r="M83" s="36" t="s">
        <v>715</v>
      </c>
      <c r="N83" s="231">
        <v>5</v>
      </c>
      <c r="O83" s="36" t="s">
        <v>999</v>
      </c>
      <c r="P83" s="233">
        <f>SUM(I83*J83)</f>
        <v>4180</v>
      </c>
      <c r="Q83" s="236" t="s">
        <v>771</v>
      </c>
      <c r="R83" s="236" t="s">
        <v>739</v>
      </c>
      <c r="S83" s="158" t="s">
        <v>730</v>
      </c>
      <c r="T83" s="36"/>
      <c r="U83" s="36"/>
      <c r="V83" s="234"/>
      <c r="W83" s="36"/>
      <c r="X83" s="44"/>
      <c r="Y83" s="44"/>
      <c r="Z83" s="44"/>
      <c r="AA83" s="44"/>
      <c r="AB83" s="44"/>
      <c r="AC83" s="44">
        <f>P83</f>
        <v>4180</v>
      </c>
      <c r="AD83" s="44">
        <f>SUM(X83:AC83)</f>
        <v>4180</v>
      </c>
      <c r="AE83" s="235"/>
    </row>
    <row r="84" spans="1:31" s="154" customFormat="1" ht="70.5" customHeight="1">
      <c r="A84" s="228" t="s">
        <v>392</v>
      </c>
      <c r="B84" s="228">
        <v>1</v>
      </c>
      <c r="C84" s="229" t="s">
        <v>833</v>
      </c>
      <c r="D84" s="228">
        <v>1</v>
      </c>
      <c r="E84" s="230" t="s">
        <v>728</v>
      </c>
      <c r="F84" s="230" t="s">
        <v>727</v>
      </c>
      <c r="G84" s="230" t="s">
        <v>136</v>
      </c>
      <c r="H84" s="231">
        <v>0</v>
      </c>
      <c r="I84" s="36">
        <v>42</v>
      </c>
      <c r="J84" s="232">
        <v>87</v>
      </c>
      <c r="K84" s="240" t="s">
        <v>119</v>
      </c>
      <c r="L84" s="36">
        <v>4</v>
      </c>
      <c r="M84" s="36" t="s">
        <v>715</v>
      </c>
      <c r="N84" s="231">
        <v>35</v>
      </c>
      <c r="O84" s="36" t="s">
        <v>705</v>
      </c>
      <c r="P84" s="233">
        <f>SUM(I84*J84)</f>
        <v>3654</v>
      </c>
      <c r="Q84" s="236" t="s">
        <v>845</v>
      </c>
      <c r="R84" s="236" t="s">
        <v>871</v>
      </c>
      <c r="S84" s="158" t="s">
        <v>730</v>
      </c>
      <c r="T84" s="36"/>
      <c r="U84" s="36"/>
      <c r="V84" s="234"/>
      <c r="W84" s="36"/>
      <c r="X84" s="44"/>
      <c r="Y84" s="44"/>
      <c r="Z84" s="44"/>
      <c r="AA84" s="44">
        <f>P84</f>
        <v>3654</v>
      </c>
      <c r="AB84" s="44"/>
      <c r="AC84" s="44"/>
      <c r="AD84" s="44">
        <f>SUM(X84:AC84)</f>
        <v>3654</v>
      </c>
      <c r="AE84" s="153"/>
    </row>
    <row r="85" spans="1:31" s="154" customFormat="1" ht="70.5" customHeight="1">
      <c r="A85" s="228" t="s">
        <v>392</v>
      </c>
      <c r="B85" s="228">
        <v>1</v>
      </c>
      <c r="C85" s="229" t="s">
        <v>833</v>
      </c>
      <c r="D85" s="228">
        <v>1</v>
      </c>
      <c r="E85" s="230" t="s">
        <v>728</v>
      </c>
      <c r="F85" s="230" t="s">
        <v>727</v>
      </c>
      <c r="G85" s="230" t="s">
        <v>136</v>
      </c>
      <c r="H85" s="231">
        <v>0</v>
      </c>
      <c r="I85" s="36">
        <v>42</v>
      </c>
      <c r="J85" s="232">
        <v>87</v>
      </c>
      <c r="K85" s="240" t="s">
        <v>119</v>
      </c>
      <c r="L85" s="36">
        <v>5</v>
      </c>
      <c r="M85" s="36" t="s">
        <v>715</v>
      </c>
      <c r="N85" s="231">
        <v>35</v>
      </c>
      <c r="O85" s="36" t="s">
        <v>851</v>
      </c>
      <c r="P85" s="233">
        <f>SUM(I85*J85)</f>
        <v>3654</v>
      </c>
      <c r="Q85" s="236" t="s">
        <v>845</v>
      </c>
      <c r="R85" s="236" t="s">
        <v>871</v>
      </c>
      <c r="S85" s="158" t="s">
        <v>730</v>
      </c>
      <c r="T85" s="36"/>
      <c r="U85" s="36"/>
      <c r="V85" s="234"/>
      <c r="W85" s="36"/>
      <c r="X85" s="44"/>
      <c r="Y85" s="44"/>
      <c r="Z85" s="44"/>
      <c r="AA85" s="44"/>
      <c r="AB85" s="44">
        <f>P85</f>
        <v>3654</v>
      </c>
      <c r="AC85" s="44"/>
      <c r="AD85" s="44">
        <f>SUM(X85:AC85)</f>
        <v>3654</v>
      </c>
      <c r="AE85" s="153"/>
    </row>
    <row r="86" spans="1:31" s="154" customFormat="1" ht="70.5" customHeight="1">
      <c r="A86" s="228" t="s">
        <v>392</v>
      </c>
      <c r="B86" s="228">
        <v>1</v>
      </c>
      <c r="C86" s="229" t="s">
        <v>833</v>
      </c>
      <c r="D86" s="228">
        <v>1</v>
      </c>
      <c r="E86" s="230" t="s">
        <v>728</v>
      </c>
      <c r="F86" s="230" t="s">
        <v>732</v>
      </c>
      <c r="G86" s="230" t="s">
        <v>834</v>
      </c>
      <c r="H86" s="231">
        <v>0</v>
      </c>
      <c r="I86" s="36">
        <v>42</v>
      </c>
      <c r="J86" s="232">
        <v>80</v>
      </c>
      <c r="K86" s="240" t="s">
        <v>1</v>
      </c>
      <c r="L86" s="36">
        <v>3</v>
      </c>
      <c r="M86" s="36" t="s">
        <v>711</v>
      </c>
      <c r="N86" s="231">
        <v>10</v>
      </c>
      <c r="O86" s="36" t="s">
        <v>704</v>
      </c>
      <c r="P86" s="233">
        <f>SUM(I86*J86)</f>
        <v>3360</v>
      </c>
      <c r="Q86" s="236" t="s">
        <v>846</v>
      </c>
      <c r="R86" s="236" t="s">
        <v>880</v>
      </c>
      <c r="S86" s="158" t="s">
        <v>730</v>
      </c>
      <c r="T86" s="36"/>
      <c r="U86" s="36"/>
      <c r="V86" s="234"/>
      <c r="W86" s="36"/>
      <c r="X86" s="44"/>
      <c r="Y86" s="44"/>
      <c r="Z86" s="44">
        <f>P86</f>
        <v>3360</v>
      </c>
      <c r="AA86" s="44"/>
      <c r="AB86" s="44"/>
      <c r="AC86" s="44"/>
      <c r="AD86" s="44">
        <f>SUM(X86:AC86)</f>
        <v>3360</v>
      </c>
      <c r="AE86" s="153"/>
    </row>
    <row r="87" spans="1:31" s="154" customFormat="1" ht="70.5" customHeight="1">
      <c r="A87" s="228" t="s">
        <v>392</v>
      </c>
      <c r="B87" s="228">
        <v>1</v>
      </c>
      <c r="C87" s="229" t="s">
        <v>833</v>
      </c>
      <c r="D87" s="228">
        <v>1</v>
      </c>
      <c r="E87" s="230" t="s">
        <v>728</v>
      </c>
      <c r="F87" s="230" t="s">
        <v>732</v>
      </c>
      <c r="G87" s="230" t="s">
        <v>834</v>
      </c>
      <c r="H87" s="231">
        <v>0</v>
      </c>
      <c r="I87" s="36">
        <v>42</v>
      </c>
      <c r="J87" s="232">
        <v>80</v>
      </c>
      <c r="K87" s="240" t="s">
        <v>119</v>
      </c>
      <c r="L87" s="36">
        <v>5</v>
      </c>
      <c r="M87" s="36" t="s">
        <v>711</v>
      </c>
      <c r="N87" s="231">
        <v>10</v>
      </c>
      <c r="O87" s="36" t="s">
        <v>851</v>
      </c>
      <c r="P87" s="233">
        <f>SUM(I87*J87)</f>
        <v>3360</v>
      </c>
      <c r="Q87" s="236" t="s">
        <v>846</v>
      </c>
      <c r="R87" s="236" t="s">
        <v>880</v>
      </c>
      <c r="S87" s="158" t="s">
        <v>730</v>
      </c>
      <c r="T87" s="36"/>
      <c r="U87" s="36"/>
      <c r="V87" s="234"/>
      <c r="W87" s="36"/>
      <c r="X87" s="44"/>
      <c r="Y87" s="44"/>
      <c r="Z87" s="44"/>
      <c r="AA87" s="44"/>
      <c r="AB87" s="44">
        <f>P87</f>
        <v>3360</v>
      </c>
      <c r="AC87" s="44"/>
      <c r="AD87" s="44">
        <f>SUM(X87:AC87)</f>
        <v>3360</v>
      </c>
      <c r="AE87" s="153"/>
    </row>
    <row r="88" spans="1:31" s="154" customFormat="1" ht="70.5" customHeight="1">
      <c r="A88" s="228" t="s">
        <v>392</v>
      </c>
      <c r="B88" s="228">
        <v>1</v>
      </c>
      <c r="C88" s="229" t="s">
        <v>833</v>
      </c>
      <c r="D88" s="228">
        <v>1</v>
      </c>
      <c r="E88" s="230" t="s">
        <v>38</v>
      </c>
      <c r="F88" s="230" t="s">
        <v>38</v>
      </c>
      <c r="G88" s="157" t="s">
        <v>973</v>
      </c>
      <c r="H88" s="231">
        <v>0</v>
      </c>
      <c r="I88" s="36">
        <v>6</v>
      </c>
      <c r="J88" s="232">
        <v>823</v>
      </c>
      <c r="K88" s="240" t="s">
        <v>1</v>
      </c>
      <c r="L88" s="36">
        <v>4</v>
      </c>
      <c r="M88" s="36" t="s">
        <v>715</v>
      </c>
      <c r="N88" s="231">
        <v>35</v>
      </c>
      <c r="O88" s="36" t="s">
        <v>705</v>
      </c>
      <c r="P88" s="233">
        <f>SUM(I88*J88)</f>
        <v>4938</v>
      </c>
      <c r="Q88" s="236" t="s">
        <v>847</v>
      </c>
      <c r="R88" s="236" t="s">
        <v>775</v>
      </c>
      <c r="S88" s="158" t="s">
        <v>730</v>
      </c>
      <c r="T88" s="36"/>
      <c r="U88" s="36"/>
      <c r="V88" s="234"/>
      <c r="W88" s="36"/>
      <c r="X88" s="44"/>
      <c r="Y88" s="44"/>
      <c r="Z88" s="44"/>
      <c r="AA88" s="44">
        <f>P88</f>
        <v>4938</v>
      </c>
      <c r="AB88" s="44"/>
      <c r="AC88" s="44"/>
      <c r="AD88" s="44">
        <f>SUM(X88:AC88)</f>
        <v>4938</v>
      </c>
      <c r="AE88" s="153"/>
    </row>
    <row r="89" spans="1:31" s="154" customFormat="1" ht="78.75" customHeight="1">
      <c r="A89" s="228" t="s">
        <v>392</v>
      </c>
      <c r="B89" s="228">
        <v>1</v>
      </c>
      <c r="C89" s="229" t="s">
        <v>833</v>
      </c>
      <c r="D89" s="228">
        <v>1</v>
      </c>
      <c r="E89" s="230" t="s">
        <v>728</v>
      </c>
      <c r="F89" s="230" t="s">
        <v>338</v>
      </c>
      <c r="G89" s="157" t="s">
        <v>769</v>
      </c>
      <c r="H89" s="231">
        <v>0</v>
      </c>
      <c r="I89" s="36">
        <v>105</v>
      </c>
      <c r="J89" s="232">
        <v>11</v>
      </c>
      <c r="K89" s="240" t="s">
        <v>1</v>
      </c>
      <c r="L89" s="36">
        <v>2</v>
      </c>
      <c r="M89" s="36" t="s">
        <v>715</v>
      </c>
      <c r="N89" s="231">
        <v>5</v>
      </c>
      <c r="O89" s="36" t="s">
        <v>703</v>
      </c>
      <c r="P89" s="233">
        <f>SUM(I89*J89)</f>
        <v>1155</v>
      </c>
      <c r="Q89" s="236" t="s">
        <v>771</v>
      </c>
      <c r="R89" s="236" t="s">
        <v>739</v>
      </c>
      <c r="S89" s="158" t="s">
        <v>730</v>
      </c>
      <c r="T89" s="36"/>
      <c r="U89" s="36"/>
      <c r="V89" s="234"/>
      <c r="W89" s="36"/>
      <c r="X89" s="44"/>
      <c r="Y89" s="44">
        <f>P89</f>
        <v>1155</v>
      </c>
      <c r="Z89" s="44"/>
      <c r="AA89" s="44"/>
      <c r="AB89" s="44"/>
      <c r="AC89" s="44"/>
      <c r="AD89" s="44">
        <f>SUM(X89:AC89)</f>
        <v>1155</v>
      </c>
      <c r="AE89" s="153"/>
    </row>
    <row r="90" spans="1:31" s="154" customFormat="1" ht="78.75" customHeight="1">
      <c r="A90" s="228" t="s">
        <v>392</v>
      </c>
      <c r="B90" s="228">
        <v>1</v>
      </c>
      <c r="C90" s="229" t="s">
        <v>833</v>
      </c>
      <c r="D90" s="228">
        <v>1</v>
      </c>
      <c r="E90" s="230" t="s">
        <v>728</v>
      </c>
      <c r="F90" s="230" t="s">
        <v>338</v>
      </c>
      <c r="G90" s="157" t="s">
        <v>769</v>
      </c>
      <c r="H90" s="231">
        <v>0</v>
      </c>
      <c r="I90" s="36">
        <v>105</v>
      </c>
      <c r="J90" s="232">
        <v>11</v>
      </c>
      <c r="K90" s="240" t="s">
        <v>119</v>
      </c>
      <c r="L90" s="36">
        <v>4</v>
      </c>
      <c r="M90" s="36" t="s">
        <v>715</v>
      </c>
      <c r="N90" s="231">
        <v>5</v>
      </c>
      <c r="O90" s="36" t="s">
        <v>705</v>
      </c>
      <c r="P90" s="233">
        <f>SUM(I90*J90)</f>
        <v>1155</v>
      </c>
      <c r="Q90" s="236" t="s">
        <v>771</v>
      </c>
      <c r="R90" s="236" t="s">
        <v>739</v>
      </c>
      <c r="S90" s="158" t="s">
        <v>730</v>
      </c>
      <c r="T90" s="36"/>
      <c r="U90" s="36"/>
      <c r="V90" s="234"/>
      <c r="W90" s="36"/>
      <c r="X90" s="44"/>
      <c r="Y90" s="44"/>
      <c r="Z90" s="44"/>
      <c r="AA90" s="44">
        <f>P90</f>
        <v>1155</v>
      </c>
      <c r="AB90" s="44"/>
      <c r="AC90" s="44"/>
      <c r="AD90" s="44">
        <f>SUM(X90:AC90)</f>
        <v>1155</v>
      </c>
      <c r="AE90" s="153"/>
    </row>
    <row r="91" spans="1:31" s="154" customFormat="1" ht="78.75" customHeight="1">
      <c r="A91" s="228" t="s">
        <v>392</v>
      </c>
      <c r="B91" s="228">
        <v>1</v>
      </c>
      <c r="C91" s="229" t="s">
        <v>833</v>
      </c>
      <c r="D91" s="228">
        <v>1</v>
      </c>
      <c r="E91" s="230" t="s">
        <v>728</v>
      </c>
      <c r="F91" s="230" t="s">
        <v>338</v>
      </c>
      <c r="G91" s="157" t="s">
        <v>769</v>
      </c>
      <c r="H91" s="231">
        <v>0</v>
      </c>
      <c r="I91" s="36">
        <v>105</v>
      </c>
      <c r="J91" s="232">
        <v>11</v>
      </c>
      <c r="K91" s="240" t="s">
        <v>119</v>
      </c>
      <c r="L91" s="36">
        <v>5</v>
      </c>
      <c r="M91" s="36" t="s">
        <v>715</v>
      </c>
      <c r="N91" s="231">
        <v>5</v>
      </c>
      <c r="O91" s="36" t="s">
        <v>851</v>
      </c>
      <c r="P91" s="233">
        <f>SUM(I91*J91)</f>
        <v>1155</v>
      </c>
      <c r="Q91" s="236" t="s">
        <v>771</v>
      </c>
      <c r="R91" s="236" t="s">
        <v>739</v>
      </c>
      <c r="S91" s="158" t="s">
        <v>730</v>
      </c>
      <c r="T91" s="36"/>
      <c r="U91" s="36"/>
      <c r="V91" s="234"/>
      <c r="W91" s="36"/>
      <c r="X91" s="44"/>
      <c r="Y91" s="44"/>
      <c r="Z91" s="44"/>
      <c r="AA91" s="44"/>
      <c r="AB91" s="44">
        <f>P91</f>
        <v>1155</v>
      </c>
      <c r="AC91" s="44"/>
      <c r="AD91" s="44">
        <f>SUM(X91:AC91)</f>
        <v>1155</v>
      </c>
      <c r="AE91" s="153"/>
    </row>
    <row r="92" spans="1:31" s="154" customFormat="1" ht="78.75" customHeight="1">
      <c r="A92" s="228" t="s">
        <v>392</v>
      </c>
      <c r="B92" s="228">
        <v>1</v>
      </c>
      <c r="C92" s="229" t="s">
        <v>833</v>
      </c>
      <c r="D92" s="228">
        <v>1</v>
      </c>
      <c r="E92" s="230" t="s">
        <v>728</v>
      </c>
      <c r="F92" s="230" t="s">
        <v>338</v>
      </c>
      <c r="G92" s="157" t="s">
        <v>769</v>
      </c>
      <c r="H92" s="231">
        <v>0</v>
      </c>
      <c r="I92" s="36">
        <v>105</v>
      </c>
      <c r="J92" s="232">
        <v>11</v>
      </c>
      <c r="K92" s="240" t="s">
        <v>119</v>
      </c>
      <c r="L92" s="36">
        <v>6</v>
      </c>
      <c r="M92" s="36" t="s">
        <v>715</v>
      </c>
      <c r="N92" s="231">
        <v>5</v>
      </c>
      <c r="O92" s="36" t="s">
        <v>999</v>
      </c>
      <c r="P92" s="233">
        <f>SUM(I92*J92)</f>
        <v>1155</v>
      </c>
      <c r="Q92" s="236" t="s">
        <v>771</v>
      </c>
      <c r="R92" s="236" t="s">
        <v>739</v>
      </c>
      <c r="S92" s="158" t="s">
        <v>730</v>
      </c>
      <c r="T92" s="36"/>
      <c r="U92" s="36"/>
      <c r="V92" s="234"/>
      <c r="W92" s="36"/>
      <c r="X92" s="44"/>
      <c r="Y92" s="44"/>
      <c r="Z92" s="44"/>
      <c r="AA92" s="44"/>
      <c r="AB92" s="44"/>
      <c r="AC92" s="44">
        <f>P92</f>
        <v>1155</v>
      </c>
      <c r="AD92" s="44">
        <f>SUM(X92:AC92)</f>
        <v>1155</v>
      </c>
      <c r="AE92" s="153"/>
    </row>
    <row r="93" spans="1:31" s="154" customFormat="1" ht="78.75" customHeight="1">
      <c r="A93" s="228" t="s">
        <v>392</v>
      </c>
      <c r="B93" s="228">
        <v>1</v>
      </c>
      <c r="C93" s="229" t="s">
        <v>833</v>
      </c>
      <c r="D93" s="228">
        <v>1</v>
      </c>
      <c r="E93" s="230" t="s">
        <v>728</v>
      </c>
      <c r="F93" s="230" t="s">
        <v>338</v>
      </c>
      <c r="G93" s="157" t="s">
        <v>769</v>
      </c>
      <c r="H93" s="231">
        <v>0</v>
      </c>
      <c r="I93" s="36">
        <v>105</v>
      </c>
      <c r="J93" s="232">
        <v>11</v>
      </c>
      <c r="K93" s="240" t="s">
        <v>119</v>
      </c>
      <c r="L93" s="36">
        <v>6</v>
      </c>
      <c r="M93" s="36" t="s">
        <v>715</v>
      </c>
      <c r="N93" s="231">
        <v>5</v>
      </c>
      <c r="O93" s="36" t="s">
        <v>999</v>
      </c>
      <c r="P93" s="233">
        <f>SUM(I93*J93)</f>
        <v>1155</v>
      </c>
      <c r="Q93" s="236" t="s">
        <v>771</v>
      </c>
      <c r="R93" s="236" t="s">
        <v>739</v>
      </c>
      <c r="S93" s="158" t="s">
        <v>730</v>
      </c>
      <c r="T93" s="36"/>
      <c r="U93" s="36"/>
      <c r="V93" s="234"/>
      <c r="W93" s="36"/>
      <c r="X93" s="44"/>
      <c r="Y93" s="44"/>
      <c r="Z93" s="44"/>
      <c r="AA93" s="44"/>
      <c r="AB93" s="44"/>
      <c r="AC93" s="44">
        <f>P93</f>
        <v>1155</v>
      </c>
      <c r="AD93" s="44">
        <f>SUM(X93:AC93)</f>
        <v>1155</v>
      </c>
      <c r="AE93" s="153"/>
    </row>
    <row r="94" spans="1:31" s="238" customFormat="1" ht="47.25" customHeight="1">
      <c r="A94" s="228" t="s">
        <v>774</v>
      </c>
      <c r="B94" s="228">
        <v>1</v>
      </c>
      <c r="C94" s="229"/>
      <c r="D94" s="228"/>
      <c r="E94" s="230" t="s">
        <v>849</v>
      </c>
      <c r="F94" s="230" t="s">
        <v>850</v>
      </c>
      <c r="G94" s="230" t="s">
        <v>848</v>
      </c>
      <c r="H94" s="231">
        <v>0</v>
      </c>
      <c r="I94" s="36">
        <v>915</v>
      </c>
      <c r="J94" s="232">
        <v>93</v>
      </c>
      <c r="K94" s="239" t="s">
        <v>1</v>
      </c>
      <c r="L94" s="36">
        <v>5</v>
      </c>
      <c r="M94" s="36" t="s">
        <v>715</v>
      </c>
      <c r="N94" s="231">
        <v>40</v>
      </c>
      <c r="O94" s="36" t="s">
        <v>851</v>
      </c>
      <c r="P94" s="233">
        <f>SUM(I94*J94)</f>
        <v>85095</v>
      </c>
      <c r="Q94" s="236" t="s">
        <v>864</v>
      </c>
      <c r="R94" s="236" t="s">
        <v>881</v>
      </c>
      <c r="S94" s="158" t="s">
        <v>730</v>
      </c>
      <c r="T94" s="336"/>
      <c r="U94" s="336"/>
      <c r="V94" s="234"/>
      <c r="W94" s="36"/>
      <c r="X94" s="44"/>
      <c r="Y94" s="44"/>
      <c r="Z94" s="44"/>
      <c r="AA94" s="44"/>
      <c r="AB94" s="44">
        <f>P94</f>
        <v>85095</v>
      </c>
      <c r="AC94" s="44"/>
      <c r="AD94" s="44">
        <f>SUM(X94:AC94)</f>
        <v>85095</v>
      </c>
      <c r="AE94" s="237"/>
    </row>
    <row r="95" spans="1:31" s="238" customFormat="1" ht="47.25" customHeight="1">
      <c r="A95" s="228" t="s">
        <v>774</v>
      </c>
      <c r="B95" s="228">
        <v>1</v>
      </c>
      <c r="C95" s="229"/>
      <c r="D95" s="228"/>
      <c r="E95" s="230" t="s">
        <v>849</v>
      </c>
      <c r="F95" s="230" t="s">
        <v>850</v>
      </c>
      <c r="G95" s="230" t="s">
        <v>848</v>
      </c>
      <c r="H95" s="231">
        <v>0</v>
      </c>
      <c r="I95" s="36">
        <v>179</v>
      </c>
      <c r="J95" s="232">
        <v>24</v>
      </c>
      <c r="K95" s="239" t="s">
        <v>15</v>
      </c>
      <c r="L95" s="36">
        <v>2</v>
      </c>
      <c r="M95" s="36" t="s">
        <v>715</v>
      </c>
      <c r="N95" s="231">
        <v>40</v>
      </c>
      <c r="O95" s="36" t="s">
        <v>703</v>
      </c>
      <c r="P95" s="233">
        <f>SUM(I95*J95)</f>
        <v>4296</v>
      </c>
      <c r="Q95" s="236" t="s">
        <v>853</v>
      </c>
      <c r="R95" s="236" t="s">
        <v>852</v>
      </c>
      <c r="S95" s="158" t="s">
        <v>730</v>
      </c>
      <c r="T95" s="336"/>
      <c r="U95" s="336"/>
      <c r="V95" s="234"/>
      <c r="W95" s="36"/>
      <c r="X95" s="44"/>
      <c r="Y95" s="44">
        <f>P95</f>
        <v>4296</v>
      </c>
      <c r="Z95" s="44"/>
      <c r="AA95" s="44"/>
      <c r="AB95" s="44"/>
      <c r="AC95" s="44"/>
      <c r="AD95" s="44">
        <f>SUM(X95:AC95)</f>
        <v>4296</v>
      </c>
      <c r="AE95" s="237"/>
    </row>
    <row r="96" spans="1:31" s="238" customFormat="1" ht="69" customHeight="1">
      <c r="A96" s="228" t="s">
        <v>774</v>
      </c>
      <c r="B96" s="228">
        <v>1</v>
      </c>
      <c r="C96" s="229"/>
      <c r="D96" s="228"/>
      <c r="E96" s="230" t="s">
        <v>849</v>
      </c>
      <c r="F96" s="230" t="s">
        <v>868</v>
      </c>
      <c r="G96" s="157" t="s">
        <v>882</v>
      </c>
      <c r="H96" s="231">
        <v>0</v>
      </c>
      <c r="I96" s="36">
        <v>281</v>
      </c>
      <c r="J96" s="232">
        <v>160</v>
      </c>
      <c r="K96" s="239" t="s">
        <v>1</v>
      </c>
      <c r="L96" s="36">
        <v>3</v>
      </c>
      <c r="M96" s="36" t="s">
        <v>715</v>
      </c>
      <c r="N96" s="231">
        <v>15</v>
      </c>
      <c r="O96" s="36" t="s">
        <v>704</v>
      </c>
      <c r="P96" s="233">
        <f>SUM(I96*J96)</f>
        <v>44960</v>
      </c>
      <c r="Q96" s="236" t="s">
        <v>870</v>
      </c>
      <c r="R96" s="236" t="s">
        <v>869</v>
      </c>
      <c r="S96" s="158" t="s">
        <v>730</v>
      </c>
      <c r="T96" s="336"/>
      <c r="U96" s="336"/>
      <c r="V96" s="234"/>
      <c r="W96" s="36"/>
      <c r="X96" s="44"/>
      <c r="Y96" s="44">
        <f>P96</f>
        <v>44960</v>
      </c>
      <c r="Z96" s="44"/>
      <c r="AA96" s="44"/>
      <c r="AB96" s="44"/>
      <c r="AC96" s="44"/>
      <c r="AD96" s="44">
        <f>SUM(X96:AC96)</f>
        <v>44960</v>
      </c>
      <c r="AE96" s="237"/>
    </row>
    <row r="97" spans="1:31" s="238" customFormat="1" ht="47.25" customHeight="1">
      <c r="A97" s="228" t="s">
        <v>774</v>
      </c>
      <c r="B97" s="228">
        <v>1</v>
      </c>
      <c r="C97" s="229"/>
      <c r="D97" s="228"/>
      <c r="E97" s="230" t="s">
        <v>849</v>
      </c>
      <c r="F97" s="230" t="s">
        <v>861</v>
      </c>
      <c r="G97" s="157" t="s">
        <v>854</v>
      </c>
      <c r="H97" s="231">
        <v>0</v>
      </c>
      <c r="I97" s="36">
        <v>156</v>
      </c>
      <c r="J97" s="232">
        <v>55</v>
      </c>
      <c r="K97" s="239" t="s">
        <v>15</v>
      </c>
      <c r="L97" s="36">
        <v>3</v>
      </c>
      <c r="M97" s="36" t="s">
        <v>715</v>
      </c>
      <c r="N97" s="231">
        <v>10</v>
      </c>
      <c r="O97" s="36" t="s">
        <v>704</v>
      </c>
      <c r="P97" s="233">
        <f>SUM(I97*J97)</f>
        <v>8580</v>
      </c>
      <c r="Q97" s="236" t="s">
        <v>855</v>
      </c>
      <c r="R97" s="236" t="s">
        <v>883</v>
      </c>
      <c r="S97" s="158" t="s">
        <v>730</v>
      </c>
      <c r="T97" s="336"/>
      <c r="U97" s="336"/>
      <c r="V97" s="234"/>
      <c r="W97" s="36"/>
      <c r="X97" s="44"/>
      <c r="Y97" s="44"/>
      <c r="Z97" s="44">
        <f>P97</f>
        <v>8580</v>
      </c>
      <c r="AA97" s="44"/>
      <c r="AB97" s="44"/>
      <c r="AC97" s="44"/>
      <c r="AD97" s="44">
        <f>SUM(X97:AC97)</f>
        <v>8580</v>
      </c>
      <c r="AE97" s="237"/>
    </row>
    <row r="98" spans="1:31" s="238" customFormat="1" ht="47.25" customHeight="1">
      <c r="A98" s="228" t="s">
        <v>774</v>
      </c>
      <c r="B98" s="228">
        <v>1</v>
      </c>
      <c r="C98" s="229"/>
      <c r="D98" s="228"/>
      <c r="E98" s="230" t="s">
        <v>849</v>
      </c>
      <c r="F98" s="230" t="s">
        <v>856</v>
      </c>
      <c r="G98" s="157" t="s">
        <v>857</v>
      </c>
      <c r="H98" s="231">
        <v>0</v>
      </c>
      <c r="I98" s="36">
        <v>90</v>
      </c>
      <c r="J98" s="232">
        <v>96</v>
      </c>
      <c r="K98" s="239" t="s">
        <v>1</v>
      </c>
      <c r="L98" s="36">
        <v>6</v>
      </c>
      <c r="M98" s="36" t="s">
        <v>715</v>
      </c>
      <c r="N98" s="231">
        <v>25</v>
      </c>
      <c r="O98" s="36" t="s">
        <v>999</v>
      </c>
      <c r="P98" s="233">
        <f>SUM(I98*J98)</f>
        <v>8640</v>
      </c>
      <c r="Q98" s="236" t="s">
        <v>858</v>
      </c>
      <c r="R98" s="236" t="s">
        <v>730</v>
      </c>
      <c r="S98" s="158" t="s">
        <v>730</v>
      </c>
      <c r="T98" s="336"/>
      <c r="U98" s="336"/>
      <c r="V98" s="234"/>
      <c r="W98" s="36"/>
      <c r="X98" s="44"/>
      <c r="Y98" s="44"/>
      <c r="Z98" s="44"/>
      <c r="AA98" s="44"/>
      <c r="AB98" s="44"/>
      <c r="AC98" s="44">
        <f>P98</f>
        <v>8640</v>
      </c>
      <c r="AD98" s="44">
        <f>SUM(X98:AC98)</f>
        <v>8640</v>
      </c>
      <c r="AE98" s="237"/>
    </row>
    <row r="99" spans="1:31" s="238" customFormat="1" ht="47.25" customHeight="1">
      <c r="A99" s="228" t="s">
        <v>774</v>
      </c>
      <c r="B99" s="228">
        <v>1</v>
      </c>
      <c r="C99" s="229"/>
      <c r="D99" s="228"/>
      <c r="E99" s="230" t="s">
        <v>849</v>
      </c>
      <c r="F99" s="230" t="s">
        <v>859</v>
      </c>
      <c r="G99" s="157" t="s">
        <v>56</v>
      </c>
      <c r="H99" s="231">
        <v>0</v>
      </c>
      <c r="I99" s="36">
        <v>0</v>
      </c>
      <c r="J99" s="232">
        <v>0</v>
      </c>
      <c r="K99" s="239" t="s">
        <v>1</v>
      </c>
      <c r="L99" s="36">
        <v>6</v>
      </c>
      <c r="M99" s="36" t="s">
        <v>715</v>
      </c>
      <c r="N99" s="231">
        <v>85</v>
      </c>
      <c r="O99" s="36" t="s">
        <v>999</v>
      </c>
      <c r="P99" s="233">
        <f>SUM(I99*J99)</f>
        <v>0</v>
      </c>
      <c r="Q99" s="236" t="s">
        <v>860</v>
      </c>
      <c r="R99" s="236" t="s">
        <v>730</v>
      </c>
      <c r="S99" s="158" t="s">
        <v>730</v>
      </c>
      <c r="T99" s="336"/>
      <c r="U99" s="336"/>
      <c r="V99" s="234"/>
      <c r="W99" s="36"/>
      <c r="X99" s="44"/>
      <c r="Y99" s="44"/>
      <c r="Z99" s="44"/>
      <c r="AA99" s="44"/>
      <c r="AB99" s="44"/>
      <c r="AC99" s="44"/>
      <c r="AD99" s="44">
        <f>SUM(X99:AC99)</f>
        <v>0</v>
      </c>
      <c r="AE99" s="237"/>
    </row>
    <row r="100" spans="1:31" s="238" customFormat="1" ht="47.25" customHeight="1">
      <c r="A100" s="228" t="s">
        <v>774</v>
      </c>
      <c r="B100" s="228">
        <v>1</v>
      </c>
      <c r="C100" s="229"/>
      <c r="D100" s="228"/>
      <c r="E100" s="230" t="s">
        <v>849</v>
      </c>
      <c r="F100" s="157" t="s">
        <v>374</v>
      </c>
      <c r="G100" s="157" t="s">
        <v>865</v>
      </c>
      <c r="H100" s="231">
        <v>0</v>
      </c>
      <c r="I100" s="36">
        <v>0</v>
      </c>
      <c r="J100" s="232">
        <v>0</v>
      </c>
      <c r="K100" s="239" t="s">
        <v>1</v>
      </c>
      <c r="L100" s="36">
        <v>6</v>
      </c>
      <c r="M100" s="36" t="s">
        <v>715</v>
      </c>
      <c r="N100" s="231">
        <v>25</v>
      </c>
      <c r="O100" s="36" t="s">
        <v>999</v>
      </c>
      <c r="P100" s="233">
        <f>SUM(I100*J100)</f>
        <v>0</v>
      </c>
      <c r="Q100" s="236" t="s">
        <v>866</v>
      </c>
      <c r="R100" s="236" t="s">
        <v>730</v>
      </c>
      <c r="S100" s="158" t="s">
        <v>730</v>
      </c>
      <c r="T100" s="336"/>
      <c r="U100" s="336"/>
      <c r="V100" s="234"/>
      <c r="W100" s="36"/>
      <c r="X100" s="44"/>
      <c r="Y100" s="44"/>
      <c r="Z100" s="44"/>
      <c r="AA100" s="44"/>
      <c r="AB100" s="44"/>
      <c r="AC100" s="44"/>
      <c r="AD100" s="44">
        <f>SUM(X100:AC100)</f>
        <v>0</v>
      </c>
      <c r="AE100" s="237"/>
    </row>
    <row r="101" spans="1:31" s="238" customFormat="1" ht="47.25" customHeight="1">
      <c r="A101" s="228" t="s">
        <v>774</v>
      </c>
      <c r="B101" s="228">
        <v>1</v>
      </c>
      <c r="C101" s="229"/>
      <c r="D101" s="228"/>
      <c r="E101" s="230" t="s">
        <v>849</v>
      </c>
      <c r="F101" s="157" t="s">
        <v>39</v>
      </c>
      <c r="G101" s="157" t="s">
        <v>865</v>
      </c>
      <c r="H101" s="231">
        <v>0</v>
      </c>
      <c r="I101" s="36">
        <v>0</v>
      </c>
      <c r="J101" s="232">
        <v>0</v>
      </c>
      <c r="K101" s="239" t="s">
        <v>1</v>
      </c>
      <c r="L101" s="36">
        <v>6</v>
      </c>
      <c r="M101" s="36" t="s">
        <v>715</v>
      </c>
      <c r="N101" s="231">
        <v>25</v>
      </c>
      <c r="O101" s="36" t="s">
        <v>999</v>
      </c>
      <c r="P101" s="233">
        <f>SUM(I101*J101)</f>
        <v>0</v>
      </c>
      <c r="Q101" s="236" t="s">
        <v>867</v>
      </c>
      <c r="R101" s="236" t="s">
        <v>730</v>
      </c>
      <c r="S101" s="158" t="s">
        <v>730</v>
      </c>
      <c r="T101" s="336"/>
      <c r="U101" s="336"/>
      <c r="V101" s="234"/>
      <c r="W101" s="36"/>
      <c r="X101" s="44"/>
      <c r="Y101" s="44"/>
      <c r="Z101" s="44"/>
      <c r="AA101" s="44"/>
      <c r="AB101" s="44"/>
      <c r="AC101" s="44"/>
      <c r="AD101" s="44">
        <f>SUM(X101:AC101)</f>
        <v>0</v>
      </c>
      <c r="AE101" s="237"/>
    </row>
    <row r="102" spans="1:31" customFormat="1" ht="56.25" customHeight="1">
      <c r="A102" s="228" t="s">
        <v>392</v>
      </c>
      <c r="B102" s="228">
        <v>1</v>
      </c>
      <c r="C102" s="229" t="s">
        <v>884</v>
      </c>
      <c r="D102" s="228">
        <v>1</v>
      </c>
      <c r="E102" s="230" t="s">
        <v>280</v>
      </c>
      <c r="F102" s="230" t="s">
        <v>885</v>
      </c>
      <c r="G102" s="230" t="s">
        <v>886</v>
      </c>
      <c r="H102" s="341"/>
      <c r="I102" s="36">
        <v>1</v>
      </c>
      <c r="J102" s="232">
        <v>500</v>
      </c>
      <c r="K102" s="240" t="s">
        <v>15</v>
      </c>
      <c r="L102" s="36">
        <v>1</v>
      </c>
      <c r="M102" s="36" t="s">
        <v>715</v>
      </c>
      <c r="N102" s="231">
        <v>25</v>
      </c>
      <c r="O102" s="46" t="s">
        <v>702</v>
      </c>
      <c r="P102" s="232">
        <v>500</v>
      </c>
      <c r="Q102" s="236" t="s">
        <v>887</v>
      </c>
      <c r="R102" s="236" t="s">
        <v>959</v>
      </c>
      <c r="S102" s="158" t="s">
        <v>730</v>
      </c>
      <c r="T102" s="336"/>
      <c r="U102" s="336"/>
      <c r="V102" s="234"/>
      <c r="W102" s="36"/>
      <c r="X102" s="232">
        <v>500</v>
      </c>
      <c r="Y102" s="44"/>
      <c r="Z102" s="44"/>
      <c r="AA102" s="44"/>
      <c r="AB102" s="44"/>
      <c r="AC102" s="44"/>
      <c r="AD102" s="44">
        <f>SUM(X102:AC102)</f>
        <v>500</v>
      </c>
      <c r="AE102" s="242"/>
    </row>
    <row r="103" spans="1:31" customFormat="1" ht="42" customHeight="1">
      <c r="A103" s="228" t="s">
        <v>392</v>
      </c>
      <c r="B103" s="228">
        <v>1</v>
      </c>
      <c r="C103" s="229" t="s">
        <v>888</v>
      </c>
      <c r="D103" s="228">
        <v>1</v>
      </c>
      <c r="E103" s="230" t="s">
        <v>280</v>
      </c>
      <c r="F103" s="230" t="s">
        <v>298</v>
      </c>
      <c r="G103" s="157" t="s">
        <v>299</v>
      </c>
      <c r="H103" s="341"/>
      <c r="I103" s="36">
        <v>47</v>
      </c>
      <c r="J103" s="232">
        <v>200</v>
      </c>
      <c r="K103" s="239" t="s">
        <v>15</v>
      </c>
      <c r="L103" s="36">
        <v>2</v>
      </c>
      <c r="M103" s="36" t="s">
        <v>715</v>
      </c>
      <c r="N103" s="231">
        <v>10</v>
      </c>
      <c r="O103" s="36" t="s">
        <v>703</v>
      </c>
      <c r="P103" s="233">
        <v>9400</v>
      </c>
      <c r="Q103" s="236" t="s">
        <v>889</v>
      </c>
      <c r="R103" s="236" t="s">
        <v>890</v>
      </c>
      <c r="S103" s="158" t="s">
        <v>730</v>
      </c>
      <c r="T103" s="336"/>
      <c r="U103" s="336"/>
      <c r="V103" s="234"/>
      <c r="W103" s="36"/>
      <c r="X103" s="44"/>
      <c r="Y103" s="233">
        <v>9400</v>
      </c>
      <c r="Z103" s="44"/>
      <c r="AA103" s="44"/>
      <c r="AB103" s="44"/>
      <c r="AC103" s="44"/>
      <c r="AD103" s="44">
        <f>SUM(X103:AC103)</f>
        <v>9400</v>
      </c>
      <c r="AE103" s="242"/>
    </row>
    <row r="104" spans="1:31" customFormat="1" ht="39.75" customHeight="1">
      <c r="A104" s="228" t="s">
        <v>392</v>
      </c>
      <c r="B104" s="228">
        <v>1</v>
      </c>
      <c r="C104" s="229" t="s">
        <v>833</v>
      </c>
      <c r="D104" s="228">
        <v>1</v>
      </c>
      <c r="E104" s="230" t="s">
        <v>280</v>
      </c>
      <c r="F104" s="230" t="s">
        <v>298</v>
      </c>
      <c r="G104" s="157" t="s">
        <v>301</v>
      </c>
      <c r="H104" s="341"/>
      <c r="I104" s="36">
        <v>6</v>
      </c>
      <c r="J104" s="232">
        <v>250</v>
      </c>
      <c r="K104" s="239" t="s">
        <v>15</v>
      </c>
      <c r="L104" s="36">
        <v>1</v>
      </c>
      <c r="M104" s="36" t="s">
        <v>715</v>
      </c>
      <c r="N104" s="231">
        <v>15</v>
      </c>
      <c r="O104" s="46" t="s">
        <v>702</v>
      </c>
      <c r="P104" s="233">
        <v>1500</v>
      </c>
      <c r="Q104" s="236" t="s">
        <v>891</v>
      </c>
      <c r="R104" s="236" t="s">
        <v>892</v>
      </c>
      <c r="S104" s="158" t="s">
        <v>730</v>
      </c>
      <c r="T104" s="336"/>
      <c r="U104" s="336"/>
      <c r="V104" s="234"/>
      <c r="W104" s="36"/>
      <c r="X104" s="44">
        <v>1500</v>
      </c>
      <c r="Y104" s="44"/>
      <c r="Z104" s="44"/>
      <c r="AA104" s="44"/>
      <c r="AB104" s="44"/>
      <c r="AC104" s="44"/>
      <c r="AD104" s="44">
        <f>SUM(X104:AC104)</f>
        <v>1500</v>
      </c>
      <c r="AE104" s="242"/>
    </row>
    <row r="105" spans="1:31" customFormat="1" ht="84" customHeight="1">
      <c r="A105" s="228" t="s">
        <v>392</v>
      </c>
      <c r="B105" s="228">
        <v>1</v>
      </c>
      <c r="C105" s="229" t="s">
        <v>888</v>
      </c>
      <c r="D105" s="228">
        <v>1</v>
      </c>
      <c r="E105" s="230" t="s">
        <v>280</v>
      </c>
      <c r="F105" s="230" t="s">
        <v>298</v>
      </c>
      <c r="G105" s="157" t="s">
        <v>301</v>
      </c>
      <c r="H105" s="341"/>
      <c r="I105" s="36">
        <v>47</v>
      </c>
      <c r="J105" s="232">
        <v>40</v>
      </c>
      <c r="K105" s="239" t="s">
        <v>15</v>
      </c>
      <c r="L105" s="36">
        <v>1</v>
      </c>
      <c r="M105" s="36" t="s">
        <v>715</v>
      </c>
      <c r="N105" s="231">
        <v>20</v>
      </c>
      <c r="O105" s="36" t="s">
        <v>702</v>
      </c>
      <c r="P105" s="233">
        <v>1880</v>
      </c>
      <c r="Q105" s="236" t="s">
        <v>960</v>
      </c>
      <c r="R105" s="236" t="s">
        <v>893</v>
      </c>
      <c r="S105" s="158" t="s">
        <v>730</v>
      </c>
      <c r="T105" s="336"/>
      <c r="U105" s="336"/>
      <c r="V105" s="234"/>
      <c r="W105" s="36"/>
      <c r="X105" s="233">
        <v>1880</v>
      </c>
      <c r="Y105" s="44"/>
      <c r="Z105" s="44"/>
      <c r="AA105" s="44"/>
      <c r="AB105" s="44"/>
      <c r="AC105" s="44"/>
      <c r="AD105" s="44">
        <f>SUM(X105:AC105)</f>
        <v>1880</v>
      </c>
      <c r="AE105" s="242"/>
    </row>
    <row r="106" spans="1:31" customFormat="1" ht="33" customHeight="1">
      <c r="A106" s="228" t="s">
        <v>392</v>
      </c>
      <c r="B106" s="228">
        <v>1</v>
      </c>
      <c r="C106" s="229" t="s">
        <v>888</v>
      </c>
      <c r="D106" s="228">
        <v>1</v>
      </c>
      <c r="E106" s="230" t="s">
        <v>280</v>
      </c>
      <c r="F106" s="230" t="s">
        <v>298</v>
      </c>
      <c r="G106" s="157" t="s">
        <v>301</v>
      </c>
      <c r="H106" s="341"/>
      <c r="I106" s="36">
        <v>47</v>
      </c>
      <c r="J106" s="232">
        <v>100</v>
      </c>
      <c r="K106" s="239" t="s">
        <v>15</v>
      </c>
      <c r="L106" s="36">
        <v>1</v>
      </c>
      <c r="M106" s="36" t="s">
        <v>715</v>
      </c>
      <c r="N106" s="231">
        <v>20</v>
      </c>
      <c r="O106" s="36" t="s">
        <v>702</v>
      </c>
      <c r="P106" s="233">
        <v>4700</v>
      </c>
      <c r="Q106" s="236" t="s">
        <v>894</v>
      </c>
      <c r="R106" s="337" t="s">
        <v>895</v>
      </c>
      <c r="S106" s="158" t="s">
        <v>730</v>
      </c>
      <c r="T106" s="336"/>
      <c r="U106" s="336"/>
      <c r="V106" s="234"/>
      <c r="W106" s="36"/>
      <c r="X106" s="233">
        <v>4700</v>
      </c>
      <c r="Y106" s="44"/>
      <c r="Z106" s="44"/>
      <c r="AA106" s="44"/>
      <c r="AB106" s="44"/>
      <c r="AC106" s="44"/>
      <c r="AD106" s="44">
        <f>SUM(X106:AC106)</f>
        <v>4700</v>
      </c>
      <c r="AE106" s="242"/>
    </row>
    <row r="107" spans="1:31" customFormat="1" ht="66" customHeight="1">
      <c r="A107" s="228" t="s">
        <v>392</v>
      </c>
      <c r="B107" s="228">
        <v>1</v>
      </c>
      <c r="C107" s="229" t="s">
        <v>888</v>
      </c>
      <c r="D107" s="228">
        <v>1</v>
      </c>
      <c r="E107" s="230" t="s">
        <v>280</v>
      </c>
      <c r="F107" s="230" t="s">
        <v>298</v>
      </c>
      <c r="G107" s="157" t="s">
        <v>302</v>
      </c>
      <c r="H107" s="341"/>
      <c r="I107" s="36">
        <v>47</v>
      </c>
      <c r="J107" s="232">
        <v>100</v>
      </c>
      <c r="K107" s="239" t="s">
        <v>15</v>
      </c>
      <c r="L107" s="36">
        <v>3</v>
      </c>
      <c r="M107" s="36" t="s">
        <v>715</v>
      </c>
      <c r="N107" s="231">
        <v>20</v>
      </c>
      <c r="O107" s="36" t="s">
        <v>704</v>
      </c>
      <c r="P107" s="233">
        <v>4700</v>
      </c>
      <c r="Q107" s="236" t="s">
        <v>896</v>
      </c>
      <c r="R107" s="236" t="s">
        <v>897</v>
      </c>
      <c r="S107" s="158" t="s">
        <v>730</v>
      </c>
      <c r="T107" s="336"/>
      <c r="U107" s="336"/>
      <c r="V107" s="234"/>
      <c r="W107" s="36"/>
      <c r="X107" s="44"/>
      <c r="Y107" s="44"/>
      <c r="Z107" s="233">
        <v>4700</v>
      </c>
      <c r="AA107" s="44"/>
      <c r="AB107" s="44"/>
      <c r="AC107" s="44"/>
      <c r="AD107" s="44">
        <f>SUM(X107:AC107)</f>
        <v>4700</v>
      </c>
      <c r="AE107" s="242"/>
    </row>
    <row r="108" spans="1:31" customFormat="1" ht="52.8">
      <c r="A108" s="228" t="s">
        <v>392</v>
      </c>
      <c r="B108" s="228">
        <v>1</v>
      </c>
      <c r="C108" s="229" t="s">
        <v>888</v>
      </c>
      <c r="D108" s="228">
        <v>1</v>
      </c>
      <c r="E108" s="230" t="s">
        <v>280</v>
      </c>
      <c r="F108" s="157" t="s">
        <v>303</v>
      </c>
      <c r="G108" s="157" t="s">
        <v>308</v>
      </c>
      <c r="H108" s="341"/>
      <c r="I108" s="36">
        <v>47</v>
      </c>
      <c r="J108" s="232">
        <v>150</v>
      </c>
      <c r="K108" s="240" t="s">
        <v>15</v>
      </c>
      <c r="L108" s="36">
        <v>1</v>
      </c>
      <c r="M108" s="36" t="s">
        <v>715</v>
      </c>
      <c r="N108" s="231">
        <v>25</v>
      </c>
      <c r="O108" s="46" t="s">
        <v>702</v>
      </c>
      <c r="P108" s="233">
        <v>7050</v>
      </c>
      <c r="Q108" s="236" t="s">
        <v>898</v>
      </c>
      <c r="R108" s="236" t="s">
        <v>899</v>
      </c>
      <c r="S108" s="158" t="s">
        <v>730</v>
      </c>
      <c r="T108" s="336"/>
      <c r="U108" s="336"/>
      <c r="V108" s="234"/>
      <c r="W108" s="36"/>
      <c r="X108" s="233">
        <v>7050</v>
      </c>
      <c r="Y108" s="44"/>
      <c r="Z108" s="44"/>
      <c r="AA108" s="44"/>
      <c r="AB108" s="44"/>
      <c r="AC108" s="44"/>
      <c r="AD108" s="44">
        <f>SUM(X108:AC108)</f>
        <v>7050</v>
      </c>
      <c r="AE108" s="242"/>
    </row>
    <row r="109" spans="1:31" customFormat="1" ht="49.5" customHeight="1">
      <c r="A109" s="228" t="s">
        <v>392</v>
      </c>
      <c r="B109" s="228">
        <v>1</v>
      </c>
      <c r="C109" s="229" t="s">
        <v>900</v>
      </c>
      <c r="D109" s="228">
        <v>1</v>
      </c>
      <c r="E109" s="230" t="s">
        <v>280</v>
      </c>
      <c r="F109" s="230" t="s">
        <v>901</v>
      </c>
      <c r="G109" s="157" t="s">
        <v>902</v>
      </c>
      <c r="H109" s="341"/>
      <c r="I109" s="36">
        <v>1</v>
      </c>
      <c r="J109" s="232">
        <v>2500</v>
      </c>
      <c r="K109" s="240" t="s">
        <v>15</v>
      </c>
      <c r="L109" s="36">
        <v>1</v>
      </c>
      <c r="M109" s="36" t="s">
        <v>715</v>
      </c>
      <c r="N109" s="231">
        <v>25</v>
      </c>
      <c r="O109" s="46" t="s">
        <v>702</v>
      </c>
      <c r="P109" s="233">
        <v>2500</v>
      </c>
      <c r="Q109" s="236" t="s">
        <v>903</v>
      </c>
      <c r="R109" s="236" t="s">
        <v>904</v>
      </c>
      <c r="S109" s="158" t="s">
        <v>730</v>
      </c>
      <c r="T109" s="336"/>
      <c r="U109" s="336"/>
      <c r="V109" s="234"/>
      <c r="W109" s="36"/>
      <c r="X109" s="232">
        <v>2500</v>
      </c>
      <c r="Y109" s="44"/>
      <c r="Z109" s="44"/>
      <c r="AA109" s="44"/>
      <c r="AB109" s="44"/>
      <c r="AC109" s="44"/>
      <c r="AD109" s="44">
        <f>SUM(X109:AC109)</f>
        <v>2500</v>
      </c>
      <c r="AE109" s="242"/>
    </row>
    <row r="110" spans="1:31" customFormat="1" ht="50.25" customHeight="1">
      <c r="A110" s="228" t="s">
        <v>392</v>
      </c>
      <c r="B110" s="228">
        <v>1</v>
      </c>
      <c r="C110" s="229" t="s">
        <v>905</v>
      </c>
      <c r="D110" s="228">
        <v>1</v>
      </c>
      <c r="E110" s="230" t="s">
        <v>280</v>
      </c>
      <c r="F110" s="230" t="s">
        <v>298</v>
      </c>
      <c r="G110" s="157" t="s">
        <v>302</v>
      </c>
      <c r="H110" s="341"/>
      <c r="I110" s="36">
        <v>1</v>
      </c>
      <c r="J110" s="232">
        <v>5000</v>
      </c>
      <c r="K110" s="240" t="s">
        <v>15</v>
      </c>
      <c r="L110" s="36">
        <v>4</v>
      </c>
      <c r="M110" s="36" t="s">
        <v>715</v>
      </c>
      <c r="N110" s="231">
        <v>25</v>
      </c>
      <c r="O110" s="36" t="s">
        <v>705</v>
      </c>
      <c r="P110" s="233">
        <v>5000</v>
      </c>
      <c r="Q110" s="236" t="s">
        <v>961</v>
      </c>
      <c r="R110" s="236" t="s">
        <v>906</v>
      </c>
      <c r="S110" s="158" t="s">
        <v>730</v>
      </c>
      <c r="T110" s="336"/>
      <c r="U110" s="336"/>
      <c r="V110" s="234"/>
      <c r="W110" s="36"/>
      <c r="X110" s="44"/>
      <c r="Y110" s="44"/>
      <c r="Z110" s="44"/>
      <c r="AA110" s="44">
        <v>5000</v>
      </c>
      <c r="AB110" s="44"/>
      <c r="AC110" s="44"/>
      <c r="AD110" s="44">
        <f>SUM(X110:AC110)</f>
        <v>5000</v>
      </c>
      <c r="AE110" s="242"/>
    </row>
    <row r="111" spans="1:31" customFormat="1" ht="63.75" customHeight="1">
      <c r="A111" s="228" t="s">
        <v>392</v>
      </c>
      <c r="B111" s="228">
        <v>1</v>
      </c>
      <c r="C111" s="229" t="s">
        <v>905</v>
      </c>
      <c r="D111" s="228">
        <v>1</v>
      </c>
      <c r="E111" s="230" t="s">
        <v>280</v>
      </c>
      <c r="F111" s="230" t="s">
        <v>298</v>
      </c>
      <c r="G111" s="157" t="s">
        <v>299</v>
      </c>
      <c r="H111" s="341"/>
      <c r="I111" s="36">
        <v>1</v>
      </c>
      <c r="J111" s="232">
        <v>5000</v>
      </c>
      <c r="K111" s="240" t="s">
        <v>15</v>
      </c>
      <c r="L111" s="36">
        <v>1</v>
      </c>
      <c r="M111" s="36" t="s">
        <v>715</v>
      </c>
      <c r="N111" s="231">
        <v>25</v>
      </c>
      <c r="O111" s="46" t="s">
        <v>702</v>
      </c>
      <c r="P111" s="233">
        <v>10000</v>
      </c>
      <c r="Q111" s="236" t="s">
        <v>907</v>
      </c>
      <c r="R111" s="236" t="s">
        <v>962</v>
      </c>
      <c r="S111" s="158" t="s">
        <v>730</v>
      </c>
      <c r="T111" s="336"/>
      <c r="U111" s="336"/>
      <c r="V111" s="234"/>
      <c r="W111" s="36"/>
      <c r="X111" s="232">
        <v>5000</v>
      </c>
      <c r="Y111" s="44"/>
      <c r="Z111" s="44"/>
      <c r="AA111" s="44"/>
      <c r="AB111" s="44"/>
      <c r="AC111" s="44"/>
      <c r="AD111" s="44">
        <f>SUM(X111:AC111)</f>
        <v>5000</v>
      </c>
      <c r="AE111" s="242"/>
    </row>
    <row r="112" spans="1:31" customFormat="1" ht="62.25" customHeight="1">
      <c r="A112" s="228" t="s">
        <v>392</v>
      </c>
      <c r="B112" s="228">
        <v>1</v>
      </c>
      <c r="C112" s="229" t="s">
        <v>905</v>
      </c>
      <c r="D112" s="228">
        <v>1</v>
      </c>
      <c r="E112" s="230" t="s">
        <v>280</v>
      </c>
      <c r="F112" s="230" t="s">
        <v>298</v>
      </c>
      <c r="G112" s="157" t="s">
        <v>299</v>
      </c>
      <c r="H112" s="341"/>
      <c r="I112" s="36">
        <v>1</v>
      </c>
      <c r="J112" s="232">
        <v>10000</v>
      </c>
      <c r="K112" s="240" t="s">
        <v>15</v>
      </c>
      <c r="L112" s="36">
        <v>1</v>
      </c>
      <c r="M112" s="36" t="s">
        <v>715</v>
      </c>
      <c r="N112" s="231">
        <v>25</v>
      </c>
      <c r="O112" s="46" t="s">
        <v>702</v>
      </c>
      <c r="P112" s="233">
        <v>10000</v>
      </c>
      <c r="Q112" s="236" t="s">
        <v>907</v>
      </c>
      <c r="R112" s="236" t="s">
        <v>962</v>
      </c>
      <c r="S112" s="158" t="s">
        <v>730</v>
      </c>
      <c r="T112" s="336"/>
      <c r="U112" s="336"/>
      <c r="V112" s="234"/>
      <c r="W112" s="36"/>
      <c r="X112" s="44">
        <v>10000</v>
      </c>
      <c r="Y112" s="44"/>
      <c r="Z112" s="44"/>
      <c r="AA112" s="44"/>
      <c r="AB112" s="44"/>
      <c r="AC112" s="44"/>
      <c r="AD112" s="44">
        <f>SUM(X112:AC112)</f>
        <v>10000</v>
      </c>
      <c r="AE112" s="242"/>
    </row>
    <row r="113" spans="1:31" customFormat="1" ht="62.25" customHeight="1">
      <c r="A113" s="228" t="s">
        <v>392</v>
      </c>
      <c r="B113" s="228">
        <v>1</v>
      </c>
      <c r="C113" s="229" t="s">
        <v>905</v>
      </c>
      <c r="D113" s="228">
        <v>1</v>
      </c>
      <c r="E113" s="230" t="s">
        <v>280</v>
      </c>
      <c r="F113" s="230" t="s">
        <v>298</v>
      </c>
      <c r="G113" s="157" t="s">
        <v>301</v>
      </c>
      <c r="H113" s="341"/>
      <c r="I113" s="36">
        <v>1</v>
      </c>
      <c r="J113" s="232">
        <v>12000</v>
      </c>
      <c r="K113" s="240" t="s">
        <v>15</v>
      </c>
      <c r="L113" s="36">
        <v>4</v>
      </c>
      <c r="M113" s="36" t="s">
        <v>715</v>
      </c>
      <c r="N113" s="231">
        <v>25</v>
      </c>
      <c r="O113" s="36" t="s">
        <v>705</v>
      </c>
      <c r="P113" s="233">
        <v>12000</v>
      </c>
      <c r="Q113" s="236" t="s">
        <v>908</v>
      </c>
      <c r="R113" s="236" t="s">
        <v>909</v>
      </c>
      <c r="S113" s="158" t="s">
        <v>730</v>
      </c>
      <c r="T113" s="336"/>
      <c r="U113" s="336"/>
      <c r="V113" s="234"/>
      <c r="W113" s="36"/>
      <c r="X113" s="44"/>
      <c r="Y113" s="44"/>
      <c r="Z113" s="44"/>
      <c r="AA113" s="44">
        <v>12000</v>
      </c>
      <c r="AB113" s="44"/>
      <c r="AC113" s="44"/>
      <c r="AD113" s="44">
        <f>SUM(X113:AC113)</f>
        <v>12000</v>
      </c>
      <c r="AE113" s="242"/>
    </row>
    <row r="114" spans="1:31" customFormat="1" ht="27.75" customHeight="1">
      <c r="A114" s="228" t="s">
        <v>392</v>
      </c>
      <c r="B114" s="228">
        <v>1</v>
      </c>
      <c r="C114" s="229" t="s">
        <v>910</v>
      </c>
      <c r="D114" s="228">
        <v>1</v>
      </c>
      <c r="E114" s="230" t="s">
        <v>280</v>
      </c>
      <c r="F114" s="230" t="s">
        <v>911</v>
      </c>
      <c r="G114" s="231" t="s">
        <v>912</v>
      </c>
      <c r="H114" s="341"/>
      <c r="I114" s="36">
        <v>1</v>
      </c>
      <c r="J114" s="232">
        <v>10000</v>
      </c>
      <c r="K114" s="240" t="s">
        <v>15</v>
      </c>
      <c r="L114" s="36">
        <v>3</v>
      </c>
      <c r="M114" s="36" t="s">
        <v>715</v>
      </c>
      <c r="N114" s="231">
        <v>25</v>
      </c>
      <c r="O114" s="36" t="s">
        <v>704</v>
      </c>
      <c r="P114" s="232">
        <v>10000</v>
      </c>
      <c r="Q114" s="236" t="s">
        <v>913</v>
      </c>
      <c r="R114" s="236" t="s">
        <v>914</v>
      </c>
      <c r="S114" s="158" t="s">
        <v>730</v>
      </c>
      <c r="T114" s="336"/>
      <c r="U114" s="336"/>
      <c r="V114" s="234"/>
      <c r="W114" s="36"/>
      <c r="X114" s="234"/>
      <c r="Y114" s="36"/>
      <c r="Z114" s="232">
        <v>10000</v>
      </c>
      <c r="AA114" s="44"/>
      <c r="AB114" s="44"/>
      <c r="AC114" s="44"/>
      <c r="AD114" s="44">
        <f>SUM(X114:AC114)</f>
        <v>10000</v>
      </c>
      <c r="AE114" s="242"/>
    </row>
    <row r="115" spans="1:31" customFormat="1" ht="42" customHeight="1">
      <c r="A115" s="228" t="s">
        <v>392</v>
      </c>
      <c r="B115" s="228">
        <v>1</v>
      </c>
      <c r="C115" s="229" t="s">
        <v>910</v>
      </c>
      <c r="D115" s="228">
        <v>1</v>
      </c>
      <c r="E115" s="230" t="s">
        <v>280</v>
      </c>
      <c r="F115" s="230" t="s">
        <v>298</v>
      </c>
      <c r="G115" s="157" t="s">
        <v>299</v>
      </c>
      <c r="H115" s="341"/>
      <c r="I115" s="36">
        <v>1</v>
      </c>
      <c r="J115" s="232">
        <v>15000</v>
      </c>
      <c r="K115" s="240" t="s">
        <v>15</v>
      </c>
      <c r="L115" s="36">
        <v>3</v>
      </c>
      <c r="M115" s="36" t="s">
        <v>715</v>
      </c>
      <c r="N115" s="231">
        <v>25</v>
      </c>
      <c r="O115" s="36" t="s">
        <v>704</v>
      </c>
      <c r="P115" s="232">
        <v>15000</v>
      </c>
      <c r="Q115" s="236" t="s">
        <v>915</v>
      </c>
      <c r="R115" s="236" t="s">
        <v>963</v>
      </c>
      <c r="S115" s="158" t="s">
        <v>730</v>
      </c>
      <c r="T115" s="336"/>
      <c r="U115" s="336"/>
      <c r="V115" s="234"/>
      <c r="W115" s="36"/>
      <c r="X115" s="44"/>
      <c r="Y115" s="44"/>
      <c r="Z115" s="232">
        <v>15000</v>
      </c>
      <c r="AA115" s="44"/>
      <c r="AB115" s="44"/>
      <c r="AC115" s="44"/>
      <c r="AD115" s="44">
        <f>SUM(X115:AC115)</f>
        <v>15000</v>
      </c>
      <c r="AE115" s="242"/>
    </row>
    <row r="116" spans="1:31" customFormat="1" ht="37.5" customHeight="1">
      <c r="A116" s="228" t="s">
        <v>392</v>
      </c>
      <c r="B116" s="228">
        <v>1</v>
      </c>
      <c r="C116" s="229" t="s">
        <v>916</v>
      </c>
      <c r="D116" s="228">
        <v>1</v>
      </c>
      <c r="E116" s="230" t="s">
        <v>177</v>
      </c>
      <c r="F116" s="157" t="s">
        <v>178</v>
      </c>
      <c r="G116" s="230" t="s">
        <v>917</v>
      </c>
      <c r="H116" s="341"/>
      <c r="I116" s="36">
        <v>4</v>
      </c>
      <c r="J116" s="232">
        <v>200</v>
      </c>
      <c r="K116" s="239" t="s">
        <v>0</v>
      </c>
      <c r="L116" s="36">
        <v>1</v>
      </c>
      <c r="M116" s="36" t="s">
        <v>715</v>
      </c>
      <c r="N116" s="231">
        <v>15</v>
      </c>
      <c r="O116" s="46" t="s">
        <v>702</v>
      </c>
      <c r="P116" s="233">
        <v>800</v>
      </c>
      <c r="Q116" s="236" t="s">
        <v>918</v>
      </c>
      <c r="R116" s="236" t="s">
        <v>919</v>
      </c>
      <c r="S116" s="158" t="s">
        <v>730</v>
      </c>
      <c r="T116" s="336"/>
      <c r="U116" s="336"/>
      <c r="V116" s="234"/>
      <c r="W116" s="36"/>
      <c r="X116" s="44">
        <v>800</v>
      </c>
      <c r="Y116" s="44"/>
      <c r="Z116" s="44"/>
      <c r="AA116" s="44"/>
      <c r="AB116" s="44"/>
      <c r="AC116" s="44"/>
      <c r="AD116" s="44">
        <f>SUM(X116:AC116)</f>
        <v>800</v>
      </c>
      <c r="AE116" s="242"/>
    </row>
    <row r="117" spans="1:31" customFormat="1" ht="69" customHeight="1">
      <c r="A117" s="228" t="s">
        <v>392</v>
      </c>
      <c r="B117" s="228">
        <v>1</v>
      </c>
      <c r="C117" s="229" t="s">
        <v>910</v>
      </c>
      <c r="D117" s="228">
        <v>1</v>
      </c>
      <c r="E117" s="230" t="s">
        <v>177</v>
      </c>
      <c r="F117" s="157" t="s">
        <v>982</v>
      </c>
      <c r="G117" s="157" t="s">
        <v>920</v>
      </c>
      <c r="H117" s="341"/>
      <c r="I117" s="36">
        <v>4</v>
      </c>
      <c r="J117" s="232">
        <v>125</v>
      </c>
      <c r="K117" s="240" t="s">
        <v>15</v>
      </c>
      <c r="L117" s="36">
        <v>1</v>
      </c>
      <c r="M117" s="36" t="s">
        <v>711</v>
      </c>
      <c r="N117" s="231">
        <v>20</v>
      </c>
      <c r="O117" s="36" t="s">
        <v>702</v>
      </c>
      <c r="P117" s="233">
        <v>500</v>
      </c>
      <c r="Q117" s="236" t="s">
        <v>921</v>
      </c>
      <c r="R117" s="236" t="s">
        <v>922</v>
      </c>
      <c r="S117" s="158" t="s">
        <v>730</v>
      </c>
      <c r="T117" s="336"/>
      <c r="U117" s="336"/>
      <c r="V117" s="234"/>
      <c r="W117" s="36"/>
      <c r="X117" s="44">
        <v>500</v>
      </c>
      <c r="Y117" s="44"/>
      <c r="Z117" s="44"/>
      <c r="AA117" s="44"/>
      <c r="AB117" s="44"/>
      <c r="AC117" s="44"/>
      <c r="AD117" s="44">
        <f>SUM(X117:AC117)</f>
        <v>500</v>
      </c>
      <c r="AE117" s="242"/>
    </row>
    <row r="118" spans="1:31" customFormat="1" ht="65.25" customHeight="1">
      <c r="A118" s="228" t="s">
        <v>392</v>
      </c>
      <c r="B118" s="228">
        <v>1</v>
      </c>
      <c r="C118" s="229" t="s">
        <v>916</v>
      </c>
      <c r="D118" s="228">
        <v>1</v>
      </c>
      <c r="E118" s="230" t="s">
        <v>177</v>
      </c>
      <c r="F118" s="157" t="s">
        <v>178</v>
      </c>
      <c r="G118" s="230" t="s">
        <v>923</v>
      </c>
      <c r="H118" s="341"/>
      <c r="I118" s="36">
        <v>3</v>
      </c>
      <c r="J118" s="232">
        <v>200</v>
      </c>
      <c r="K118" s="239" t="s">
        <v>0</v>
      </c>
      <c r="L118" s="36">
        <v>1</v>
      </c>
      <c r="M118" s="36" t="s">
        <v>715</v>
      </c>
      <c r="N118" s="231">
        <v>10</v>
      </c>
      <c r="O118" s="46" t="s">
        <v>702</v>
      </c>
      <c r="P118" s="233">
        <v>600</v>
      </c>
      <c r="Q118" s="236" t="s">
        <v>924</v>
      </c>
      <c r="R118" s="236" t="s">
        <v>925</v>
      </c>
      <c r="S118" s="158" t="s">
        <v>730</v>
      </c>
      <c r="T118" s="336"/>
      <c r="U118" s="336"/>
      <c r="V118" s="234"/>
      <c r="W118" s="36"/>
      <c r="X118" s="44">
        <v>600</v>
      </c>
      <c r="Y118" s="44"/>
      <c r="Z118" s="44"/>
      <c r="AA118" s="44"/>
      <c r="AB118" s="44"/>
      <c r="AC118" s="44"/>
      <c r="AD118" s="44">
        <f>SUM(X118:AC118)</f>
        <v>600</v>
      </c>
      <c r="AE118" s="242"/>
    </row>
    <row r="119" spans="1:31" customFormat="1" ht="47.25" customHeight="1">
      <c r="A119" s="228" t="s">
        <v>926</v>
      </c>
      <c r="B119" s="228">
        <v>1</v>
      </c>
      <c r="C119" s="229" t="s">
        <v>916</v>
      </c>
      <c r="D119" s="228">
        <v>1</v>
      </c>
      <c r="E119" s="230" t="s">
        <v>177</v>
      </c>
      <c r="F119" s="157" t="s">
        <v>927</v>
      </c>
      <c r="G119" s="157" t="s">
        <v>928</v>
      </c>
      <c r="H119" s="341"/>
      <c r="I119" s="36">
        <v>4</v>
      </c>
      <c r="J119" s="232">
        <v>600</v>
      </c>
      <c r="K119" s="239" t="s">
        <v>0</v>
      </c>
      <c r="L119" s="36">
        <v>1</v>
      </c>
      <c r="M119" s="36" t="s">
        <v>714</v>
      </c>
      <c r="N119" s="231">
        <v>30</v>
      </c>
      <c r="O119" s="46" t="s">
        <v>702</v>
      </c>
      <c r="P119" s="233">
        <v>2400</v>
      </c>
      <c r="Q119" s="236" t="s">
        <v>964</v>
      </c>
      <c r="R119" s="236" t="s">
        <v>929</v>
      </c>
      <c r="S119" s="158" t="s">
        <v>730</v>
      </c>
      <c r="T119" s="336"/>
      <c r="U119" s="336"/>
      <c r="V119" s="234"/>
      <c r="W119" s="36"/>
      <c r="X119" s="44">
        <v>2400</v>
      </c>
      <c r="Y119" s="44"/>
      <c r="Z119" s="44"/>
      <c r="AA119" s="44"/>
      <c r="AB119" s="44"/>
      <c r="AC119" s="44"/>
      <c r="AD119" s="44">
        <f>SUM(X119:AC119)</f>
        <v>2400</v>
      </c>
      <c r="AE119" s="242"/>
    </row>
    <row r="120" spans="1:31" customFormat="1" ht="63" customHeight="1">
      <c r="A120" s="228" t="s">
        <v>392</v>
      </c>
      <c r="B120" s="228">
        <v>1</v>
      </c>
      <c r="C120" s="229" t="s">
        <v>930</v>
      </c>
      <c r="D120" s="228">
        <v>1</v>
      </c>
      <c r="E120" s="230" t="s">
        <v>177</v>
      </c>
      <c r="F120" s="157" t="s">
        <v>239</v>
      </c>
      <c r="G120" s="157" t="s">
        <v>931</v>
      </c>
      <c r="H120" s="341"/>
      <c r="I120" s="36">
        <v>1</v>
      </c>
      <c r="J120" s="232">
        <v>15000</v>
      </c>
      <c r="K120" s="239" t="s">
        <v>0</v>
      </c>
      <c r="L120" s="36">
        <v>1</v>
      </c>
      <c r="M120" s="36" t="s">
        <v>715</v>
      </c>
      <c r="N120" s="338">
        <v>25</v>
      </c>
      <c r="O120" s="46" t="s">
        <v>702</v>
      </c>
      <c r="P120" s="233">
        <v>15000</v>
      </c>
      <c r="Q120" s="236" t="s">
        <v>932</v>
      </c>
      <c r="R120" s="236" t="s">
        <v>933</v>
      </c>
      <c r="S120" s="158" t="s">
        <v>730</v>
      </c>
      <c r="T120" s="336"/>
      <c r="U120" s="336"/>
      <c r="V120" s="234"/>
      <c r="W120" s="36"/>
      <c r="X120" s="44">
        <v>15000</v>
      </c>
      <c r="Y120" s="44"/>
      <c r="Z120" s="44"/>
      <c r="AA120" s="44"/>
      <c r="AB120" s="44"/>
      <c r="AC120" s="44"/>
      <c r="AD120" s="44">
        <f>SUM(X120:AC120)</f>
        <v>15000</v>
      </c>
      <c r="AE120" s="242"/>
    </row>
    <row r="121" spans="1:31" customFormat="1" ht="42" customHeight="1">
      <c r="A121" s="228"/>
      <c r="B121" s="228">
        <v>1</v>
      </c>
      <c r="C121" s="229" t="s">
        <v>930</v>
      </c>
      <c r="D121" s="228">
        <v>1</v>
      </c>
      <c r="E121" s="230" t="s">
        <v>177</v>
      </c>
      <c r="F121" s="157" t="s">
        <v>934</v>
      </c>
      <c r="G121" s="157" t="s">
        <v>935</v>
      </c>
      <c r="H121" s="341"/>
      <c r="I121" s="36">
        <v>1</v>
      </c>
      <c r="J121" s="232">
        <v>3000</v>
      </c>
      <c r="K121" s="239" t="s">
        <v>0</v>
      </c>
      <c r="L121" s="36">
        <v>1</v>
      </c>
      <c r="M121" s="36" t="s">
        <v>711</v>
      </c>
      <c r="N121" s="231">
        <v>15</v>
      </c>
      <c r="O121" s="46" t="s">
        <v>702</v>
      </c>
      <c r="P121" s="233">
        <v>3000</v>
      </c>
      <c r="Q121" s="236" t="s">
        <v>965</v>
      </c>
      <c r="R121" s="236" t="s">
        <v>936</v>
      </c>
      <c r="S121" s="158" t="s">
        <v>730</v>
      </c>
      <c r="T121" s="336"/>
      <c r="U121" s="336"/>
      <c r="V121" s="234"/>
      <c r="W121" s="36"/>
      <c r="X121" s="44">
        <v>3000</v>
      </c>
      <c r="Y121" s="44"/>
      <c r="Z121" s="44"/>
      <c r="AA121" s="44"/>
      <c r="AB121" s="44"/>
      <c r="AC121" s="44"/>
      <c r="AD121" s="44">
        <f>SUM(X121:AC121)</f>
        <v>3000</v>
      </c>
      <c r="AE121" s="242"/>
    </row>
    <row r="122" spans="1:31" customFormat="1" ht="35.25" customHeight="1">
      <c r="A122" s="228" t="s">
        <v>392</v>
      </c>
      <c r="B122" s="228">
        <v>1</v>
      </c>
      <c r="C122" s="229" t="s">
        <v>910</v>
      </c>
      <c r="D122" s="228">
        <v>1</v>
      </c>
      <c r="E122" s="230" t="s">
        <v>177</v>
      </c>
      <c r="F122" s="157" t="s">
        <v>239</v>
      </c>
      <c r="G122" s="157" t="s">
        <v>937</v>
      </c>
      <c r="H122" s="341"/>
      <c r="I122" s="36">
        <v>1</v>
      </c>
      <c r="J122" s="232">
        <v>250</v>
      </c>
      <c r="K122" s="240" t="s">
        <v>0</v>
      </c>
      <c r="L122" s="36">
        <v>1</v>
      </c>
      <c r="M122" s="36" t="s">
        <v>711</v>
      </c>
      <c r="N122" s="231">
        <v>10</v>
      </c>
      <c r="O122" s="46" t="s">
        <v>702</v>
      </c>
      <c r="P122" s="233">
        <v>250</v>
      </c>
      <c r="Q122" s="236" t="s">
        <v>938</v>
      </c>
      <c r="R122" s="236" t="s">
        <v>966</v>
      </c>
      <c r="S122" s="158" t="s">
        <v>730</v>
      </c>
      <c r="T122" s="336"/>
      <c r="U122" s="336"/>
      <c r="V122" s="234"/>
      <c r="W122" s="36"/>
      <c r="X122" s="44">
        <v>250</v>
      </c>
      <c r="Y122" s="44"/>
      <c r="Z122" s="44"/>
      <c r="AA122" s="44"/>
      <c r="AB122" s="44"/>
      <c r="AC122" s="44"/>
      <c r="AD122" s="44">
        <f>SUM(X122:AC122)</f>
        <v>250</v>
      </c>
      <c r="AE122" s="242"/>
    </row>
    <row r="123" spans="1:31" customFormat="1" ht="42.75" customHeight="1">
      <c r="A123" s="228"/>
      <c r="B123" s="228">
        <v>1</v>
      </c>
      <c r="C123" s="229" t="s">
        <v>916</v>
      </c>
      <c r="D123" s="228">
        <v>1</v>
      </c>
      <c r="E123" s="230" t="s">
        <v>177</v>
      </c>
      <c r="F123" s="157" t="s">
        <v>178</v>
      </c>
      <c r="G123" s="157" t="s">
        <v>939</v>
      </c>
      <c r="H123" s="341"/>
      <c r="I123" s="36">
        <v>4</v>
      </c>
      <c r="J123" s="232">
        <v>500</v>
      </c>
      <c r="K123" s="239" t="s">
        <v>0</v>
      </c>
      <c r="L123" s="36">
        <v>1</v>
      </c>
      <c r="M123" s="36" t="s">
        <v>715</v>
      </c>
      <c r="N123" s="231">
        <v>25</v>
      </c>
      <c r="O123" s="46" t="s">
        <v>702</v>
      </c>
      <c r="P123" s="233">
        <v>2000</v>
      </c>
      <c r="Q123" s="236" t="s">
        <v>940</v>
      </c>
      <c r="R123" s="236" t="s">
        <v>967</v>
      </c>
      <c r="S123" s="158" t="s">
        <v>730</v>
      </c>
      <c r="T123" s="336"/>
      <c r="U123" s="336"/>
      <c r="V123" s="234"/>
      <c r="W123" s="36"/>
      <c r="X123" s="44">
        <v>2000</v>
      </c>
      <c r="Y123" s="44"/>
      <c r="Z123" s="44"/>
      <c r="AA123" s="44"/>
      <c r="AB123" s="44"/>
      <c r="AC123" s="44"/>
      <c r="AD123" s="44">
        <f>SUM(X123:AC123)</f>
        <v>2000</v>
      </c>
      <c r="AE123" s="242"/>
    </row>
    <row r="124" spans="1:31" customFormat="1" ht="50.25" customHeight="1">
      <c r="A124" s="228" t="s">
        <v>392</v>
      </c>
      <c r="B124" s="228">
        <v>1</v>
      </c>
      <c r="C124" s="229" t="s">
        <v>941</v>
      </c>
      <c r="D124" s="228">
        <v>1</v>
      </c>
      <c r="E124" s="230" t="s">
        <v>177</v>
      </c>
      <c r="F124" s="157" t="s">
        <v>239</v>
      </c>
      <c r="G124" s="157" t="s">
        <v>244</v>
      </c>
      <c r="H124" s="341"/>
      <c r="I124" s="36">
        <v>3</v>
      </c>
      <c r="J124" s="232">
        <v>2250</v>
      </c>
      <c r="K124" s="239" t="s">
        <v>15</v>
      </c>
      <c r="L124" s="36">
        <v>2</v>
      </c>
      <c r="M124" s="36" t="s">
        <v>715</v>
      </c>
      <c r="N124" s="338">
        <v>25</v>
      </c>
      <c r="O124" s="36" t="s">
        <v>703</v>
      </c>
      <c r="P124" s="233">
        <v>2250</v>
      </c>
      <c r="Q124" s="236" t="s">
        <v>942</v>
      </c>
      <c r="R124" s="236" t="s">
        <v>943</v>
      </c>
      <c r="S124" s="158" t="s">
        <v>730</v>
      </c>
      <c r="T124" s="336"/>
      <c r="U124" s="336"/>
      <c r="V124" s="234"/>
      <c r="W124" s="36"/>
      <c r="X124" s="339"/>
      <c r="Y124" s="339">
        <v>2250</v>
      </c>
      <c r="Z124" s="339"/>
      <c r="AA124" s="339"/>
      <c r="AB124" s="339"/>
      <c r="AC124" s="339"/>
      <c r="AD124" s="44">
        <f>SUM(X124:AC124)</f>
        <v>2250</v>
      </c>
      <c r="AE124" s="242"/>
    </row>
    <row r="125" spans="1:31" customFormat="1" ht="53.25" customHeight="1">
      <c r="A125" s="228" t="s">
        <v>392</v>
      </c>
      <c r="B125" s="228">
        <v>1</v>
      </c>
      <c r="C125" s="229" t="s">
        <v>944</v>
      </c>
      <c r="D125" s="228">
        <v>1</v>
      </c>
      <c r="E125" s="230" t="s">
        <v>177</v>
      </c>
      <c r="F125" s="157" t="s">
        <v>239</v>
      </c>
      <c r="G125" s="157" t="s">
        <v>244</v>
      </c>
      <c r="H125" s="341"/>
      <c r="I125" s="36">
        <v>3</v>
      </c>
      <c r="J125" s="232">
        <v>2250</v>
      </c>
      <c r="K125" s="239" t="s">
        <v>15</v>
      </c>
      <c r="L125" s="36">
        <v>2</v>
      </c>
      <c r="M125" s="36" t="s">
        <v>715</v>
      </c>
      <c r="N125" s="338">
        <v>25</v>
      </c>
      <c r="O125" s="36" t="s">
        <v>703</v>
      </c>
      <c r="P125" s="233">
        <v>2250</v>
      </c>
      <c r="Q125" s="236" t="s">
        <v>945</v>
      </c>
      <c r="R125" s="236" t="s">
        <v>946</v>
      </c>
      <c r="S125" s="158" t="s">
        <v>730</v>
      </c>
      <c r="T125" s="336"/>
      <c r="U125" s="336"/>
      <c r="V125" s="234"/>
      <c r="W125" s="36"/>
      <c r="X125" s="339"/>
      <c r="Y125" s="339">
        <v>2250</v>
      </c>
      <c r="Z125" s="339"/>
      <c r="AA125" s="339"/>
      <c r="AB125" s="339"/>
      <c r="AC125" s="339"/>
      <c r="AD125" s="44">
        <f>SUM(X125:AC125)</f>
        <v>2250</v>
      </c>
      <c r="AE125" s="242"/>
    </row>
    <row r="126" spans="1:31" customFormat="1" ht="46.5" customHeight="1">
      <c r="A126" s="228" t="s">
        <v>926</v>
      </c>
      <c r="B126" s="228">
        <v>1</v>
      </c>
      <c r="C126" s="229" t="s">
        <v>910</v>
      </c>
      <c r="D126" s="228">
        <v>1</v>
      </c>
      <c r="E126" s="230" t="s">
        <v>177</v>
      </c>
      <c r="F126" s="157" t="s">
        <v>927</v>
      </c>
      <c r="G126" s="157" t="s">
        <v>947</v>
      </c>
      <c r="H126" s="341"/>
      <c r="I126" s="36">
        <v>1</v>
      </c>
      <c r="J126" s="232">
        <v>30000</v>
      </c>
      <c r="K126" s="239" t="s">
        <v>15</v>
      </c>
      <c r="L126" s="36">
        <v>4</v>
      </c>
      <c r="M126" s="36" t="s">
        <v>715</v>
      </c>
      <c r="N126" s="231">
        <v>25</v>
      </c>
      <c r="O126" s="36" t="s">
        <v>705</v>
      </c>
      <c r="P126" s="233">
        <v>30000</v>
      </c>
      <c r="Q126" s="236" t="s">
        <v>948</v>
      </c>
      <c r="R126" s="236" t="s">
        <v>949</v>
      </c>
      <c r="S126" s="158" t="s">
        <v>730</v>
      </c>
      <c r="T126" s="336"/>
      <c r="U126" s="336"/>
      <c r="V126" s="234"/>
      <c r="W126" s="36"/>
      <c r="X126" s="44"/>
      <c r="Y126" s="44"/>
      <c r="Z126" s="44"/>
      <c r="AA126" s="44">
        <v>30000</v>
      </c>
      <c r="AB126" s="44"/>
      <c r="AC126" s="44"/>
      <c r="AD126" s="44">
        <f>SUM(X126:AC126)</f>
        <v>30000</v>
      </c>
      <c r="AE126" s="242"/>
    </row>
    <row r="127" spans="1:31" ht="78" customHeight="1">
      <c r="A127" s="228" t="s">
        <v>392</v>
      </c>
      <c r="B127" s="228">
        <v>1</v>
      </c>
      <c r="C127" s="229" t="s">
        <v>910</v>
      </c>
      <c r="D127" s="228">
        <v>1</v>
      </c>
      <c r="E127" s="230" t="s">
        <v>177</v>
      </c>
      <c r="F127" s="157" t="s">
        <v>927</v>
      </c>
      <c r="G127" s="157" t="s">
        <v>950</v>
      </c>
      <c r="H127" s="341"/>
      <c r="I127" s="36">
        <v>80</v>
      </c>
      <c r="J127" s="232">
        <v>500</v>
      </c>
      <c r="K127" s="239" t="s">
        <v>15</v>
      </c>
      <c r="L127" s="36">
        <v>3</v>
      </c>
      <c r="M127" s="36" t="s">
        <v>715</v>
      </c>
      <c r="N127" s="231">
        <v>20</v>
      </c>
      <c r="O127" s="36" t="s">
        <v>704</v>
      </c>
      <c r="P127" s="233">
        <v>40000</v>
      </c>
      <c r="Q127" s="340" t="s">
        <v>951</v>
      </c>
      <c r="R127" s="340" t="s">
        <v>952</v>
      </c>
      <c r="S127" s="158" t="s">
        <v>730</v>
      </c>
      <c r="T127" s="336"/>
      <c r="U127" s="336"/>
      <c r="V127" s="234"/>
      <c r="W127" s="36"/>
      <c r="X127" s="44"/>
      <c r="Y127" s="44"/>
      <c r="Z127" s="44">
        <v>40000</v>
      </c>
      <c r="AA127" s="44"/>
      <c r="AB127" s="44"/>
      <c r="AC127" s="44"/>
      <c r="AD127" s="44">
        <f>SUM(X127:AC127)</f>
        <v>40000</v>
      </c>
      <c r="AE127" s="242"/>
    </row>
    <row r="128" spans="1:31" ht="37.5" customHeight="1">
      <c r="A128" s="228" t="s">
        <v>392</v>
      </c>
      <c r="B128" s="228">
        <v>1</v>
      </c>
      <c r="C128" s="342" t="s">
        <v>910</v>
      </c>
      <c r="D128" s="228">
        <v>1</v>
      </c>
      <c r="E128" s="230" t="s">
        <v>177</v>
      </c>
      <c r="F128" s="157" t="s">
        <v>226</v>
      </c>
      <c r="G128" s="157" t="s">
        <v>953</v>
      </c>
      <c r="H128" s="341"/>
      <c r="I128" s="36">
        <v>1</v>
      </c>
      <c r="J128" s="232">
        <v>25000</v>
      </c>
      <c r="K128" s="239" t="s">
        <v>15</v>
      </c>
      <c r="L128" s="36">
        <v>4</v>
      </c>
      <c r="M128" s="36" t="s">
        <v>715</v>
      </c>
      <c r="N128" s="231">
        <v>25</v>
      </c>
      <c r="O128" s="36" t="s">
        <v>705</v>
      </c>
      <c r="P128" s="233">
        <v>25000</v>
      </c>
      <c r="Q128" s="236" t="s">
        <v>948</v>
      </c>
      <c r="R128" s="236" t="s">
        <v>954</v>
      </c>
      <c r="S128" s="158" t="s">
        <v>730</v>
      </c>
      <c r="T128" s="336"/>
      <c r="U128" s="336"/>
      <c r="V128" s="234"/>
      <c r="W128" s="36"/>
      <c r="X128" s="44"/>
      <c r="Y128" s="44"/>
      <c r="Z128" s="44"/>
      <c r="AA128" s="44">
        <v>25000</v>
      </c>
      <c r="AB128" s="44"/>
      <c r="AC128" s="44"/>
      <c r="AD128" s="44">
        <f>SUM(X128:AC128)</f>
        <v>25000</v>
      </c>
      <c r="AE128" s="242"/>
    </row>
    <row r="129" spans="1:31" ht="49.5" customHeight="1">
      <c r="A129" s="228" t="s">
        <v>926</v>
      </c>
      <c r="B129" s="228">
        <v>1</v>
      </c>
      <c r="C129" s="342" t="s">
        <v>916</v>
      </c>
      <c r="D129" s="228">
        <v>1</v>
      </c>
      <c r="E129" s="230" t="s">
        <v>177</v>
      </c>
      <c r="F129" s="157" t="s">
        <v>955</v>
      </c>
      <c r="G129" s="230" t="s">
        <v>956</v>
      </c>
      <c r="H129" s="341"/>
      <c r="I129" s="36">
        <v>4</v>
      </c>
      <c r="J129" s="232">
        <v>2000</v>
      </c>
      <c r="K129" s="239" t="s">
        <v>1</v>
      </c>
      <c r="L129" s="36">
        <v>4</v>
      </c>
      <c r="M129" s="36" t="s">
        <v>715</v>
      </c>
      <c r="N129" s="231">
        <v>20</v>
      </c>
      <c r="O129" s="36" t="s">
        <v>705</v>
      </c>
      <c r="P129" s="233">
        <v>8000</v>
      </c>
      <c r="Q129" s="236" t="s">
        <v>957</v>
      </c>
      <c r="R129" s="236" t="s">
        <v>958</v>
      </c>
      <c r="S129" s="158" t="s">
        <v>730</v>
      </c>
      <c r="T129" s="336"/>
      <c r="U129" s="336"/>
      <c r="V129" s="234"/>
      <c r="W129" s="36"/>
      <c r="X129" s="44"/>
      <c r="Y129" s="44"/>
      <c r="Z129" s="44"/>
      <c r="AA129" s="44">
        <v>8000</v>
      </c>
      <c r="AB129" s="44"/>
      <c r="AC129" s="44"/>
      <c r="AD129" s="44">
        <f>SUM(X129:AC129)</f>
        <v>8000</v>
      </c>
      <c r="AE129" s="242"/>
    </row>
    <row r="130" spans="19:31" ht="24.75" customHeight="1">
      <c r="S130" s="245" t="s">
        <v>972</v>
      </c>
      <c r="T130" s="35"/>
      <c r="U130" s="35"/>
      <c r="V130" s="135"/>
      <c r="W130" s="135"/>
      <c r="X130" s="243">
        <f>SUM(X16:X129)</f>
        <v>57680</v>
      </c>
      <c r="Y130" s="244">
        <f>SUM(Y16:Y129)</f>
        <v>137003</v>
      </c>
      <c r="Z130" s="246">
        <f>SUM(Z16:Z129)</f>
        <v>154196</v>
      </c>
      <c r="AA130" s="246">
        <f>SUM(AA16:AA129)</f>
        <v>417983</v>
      </c>
      <c r="AB130" s="246">
        <f>SUM(AB16:AB129)</f>
        <v>295054</v>
      </c>
      <c r="AC130" s="246">
        <f>SUM(AC16:AC129)</f>
        <v>169235</v>
      </c>
      <c r="AD130" s="241"/>
      <c r="AE130" s="33"/>
    </row>
    <row r="131" spans="28:30" ht="24.75" customHeight="1">
      <c r="AB131" s="249"/>
      <c r="AC131" s="248" t="s">
        <v>971</v>
      </c>
      <c r="AD131" s="247">
        <f>SUM(AD16:AD129)</f>
        <v>1231151</v>
      </c>
    </row>
    <row r="135" spans="30:30">
      <c r="AD135" s="5">
        <f>SUBTOTAL(9,AD102:AD115)</f>
        <v>89230</v>
      </c>
    </row>
    <row r="136" spans="24:24">
      <c r="X136" s="5">
        <f>SUBTOTAL(9,X102:X123)</f>
        <v>57680</v>
      </c>
    </row>
    <row r="137" spans="16:16">
      <c r="P137">
        <f>SUBTOTAL(9,P102:P115)</f>
        <v>94230</v>
      </c>
    </row>
  </sheetData>
  <autoFilter ref="A13:AE131"/>
  <mergeCells count="27">
    <mergeCell ref="AE13:AE15"/>
    <mergeCell ref="G13:G15"/>
    <mergeCell ref="H13:H15"/>
    <mergeCell ref="I13:I15"/>
    <mergeCell ref="K13:K15"/>
    <mergeCell ref="J13:J15"/>
    <mergeCell ref="S13:S15"/>
    <mergeCell ref="R13:R15"/>
    <mergeCell ref="L13:L15"/>
    <mergeCell ref="M13:M15"/>
    <mergeCell ref="X12:AD12"/>
    <mergeCell ref="X13:AB13"/>
    <mergeCell ref="AD13:AD15"/>
    <mergeCell ref="B13:B15"/>
    <mergeCell ref="C13:C15"/>
    <mergeCell ref="A12:D12"/>
    <mergeCell ref="E12:G12"/>
    <mergeCell ref="H12:W12"/>
    <mergeCell ref="N13:N15"/>
    <mergeCell ref="D13:D15"/>
    <mergeCell ref="T13:U14"/>
    <mergeCell ref="A13:A15"/>
    <mergeCell ref="O13:O15"/>
    <mergeCell ref="P13:P15"/>
    <mergeCell ref="Q13:Q15"/>
    <mergeCell ref="E13:E15"/>
    <mergeCell ref="F13:F15"/>
  </mergeCells>
  <conditionalFormatting sqref="W114:W125 W16 W94 W102:W112 W127:W129">
    <cfRule type="containsText" dxfId="1192" priority="11950" operator="containsText" text="HIGH">
      <formula>NOT(ISERROR(SEARCH("HIGH",W16)))</formula>
    </cfRule>
    <cfRule type="containsText" dxfId="1191" priority="11951" operator="containsText" text="SIGNIFICANT">
      <formula>NOT(ISERROR(SEARCH("SIGNIFICANT",W16)))</formula>
    </cfRule>
    <cfRule type="containsText" dxfId="1190" priority="11952" operator="containsText" text="MODERATE">
      <formula>NOT(ISERROR(SEARCH("MODERATE",W16)))</formula>
    </cfRule>
    <cfRule type="containsText" dxfId="1189" priority="11953" operator="containsText" text="LOW">
      <formula>NOT(ISERROR(SEARCH("LOW",W16)))</formula>
    </cfRule>
  </conditionalFormatting>
  <conditionalFormatting sqref="K16:M16 L102:M129 M49:M58 M60">
    <cfRule type="containsText" dxfId="1188" priority="6443" operator="containsText" text="D">
      <formula>NOT(ISERROR(SEARCH("D",K16)))</formula>
    </cfRule>
    <cfRule type="containsText" dxfId="1187" priority="6444" operator="containsText" text="C">
      <formula>NOT(ISERROR(SEARCH("C",K16)))</formula>
    </cfRule>
    <cfRule type="containsText" dxfId="1186" priority="6445" operator="containsText" text="B/C">
      <formula>NOT(ISERROR(SEARCH("B/C",K16)))</formula>
    </cfRule>
    <cfRule type="containsText" dxfId="1185" priority="6446" operator="containsText" text="B">
      <formula>NOT(ISERROR(SEARCH("B",K16)))</formula>
    </cfRule>
    <cfRule type="containsText" dxfId="1184" priority="6447" operator="containsText" text="A">
      <formula>NOT(ISERROR(SEARCH("A",K16)))</formula>
    </cfRule>
  </conditionalFormatting>
  <conditionalFormatting sqref="A114:A125 A16 D16 B94 D94 D102:D129 A127:A129 B102:B129">
    <cfRule type="expression" dxfId="1183" priority="6442" stopIfTrue="1">
      <formula>#REF!="YES"</formula>
    </cfRule>
  </conditionalFormatting>
  <conditionalFormatting sqref="A94">
    <cfRule type="expression" dxfId="1182" priority="5899" stopIfTrue="1">
      <formula>#REF!="YES"</formula>
    </cfRule>
  </conditionalFormatting>
  <conditionalFormatting sqref="A102:A112">
    <cfRule type="expression" dxfId="1181" priority="5893" stopIfTrue="1">
      <formula>#REF!="YES"</formula>
    </cfRule>
  </conditionalFormatting>
  <conditionalFormatting sqref="W113">
    <cfRule type="containsText" dxfId="1180" priority="5857" operator="containsText" text="HIGH">
      <formula>NOT(ISERROR(SEARCH("HIGH",W113)))</formula>
    </cfRule>
    <cfRule type="containsText" dxfId="1179" priority="5858" operator="containsText" text="SIGNIFICANT">
      <formula>NOT(ISERROR(SEARCH("SIGNIFICANT",W113)))</formula>
    </cfRule>
    <cfRule type="containsText" dxfId="1178" priority="5859" operator="containsText" text="MODERATE">
      <formula>NOT(ISERROR(SEARCH("MODERATE",W113)))</formula>
    </cfRule>
    <cfRule type="containsText" dxfId="1177" priority="5860" operator="containsText" text="LOW">
      <formula>NOT(ISERROR(SEARCH("LOW",W113)))</formula>
    </cfRule>
  </conditionalFormatting>
  <conditionalFormatting sqref="A113">
    <cfRule type="expression" dxfId="1176" priority="5856" stopIfTrue="1">
      <formula>#REF!="YES"</formula>
    </cfRule>
  </conditionalFormatting>
  <conditionalFormatting sqref="W126">
    <cfRule type="containsText" dxfId="1175" priority="5830" operator="containsText" text="HIGH">
      <formula>NOT(ISERROR(SEARCH("HIGH",W126)))</formula>
    </cfRule>
    <cfRule type="containsText" dxfId="1174" priority="5831" operator="containsText" text="SIGNIFICANT">
      <formula>NOT(ISERROR(SEARCH("SIGNIFICANT",W126)))</formula>
    </cfRule>
    <cfRule type="containsText" dxfId="1173" priority="5832" operator="containsText" text="MODERATE">
      <formula>NOT(ISERROR(SEARCH("MODERATE",W126)))</formula>
    </cfRule>
    <cfRule type="containsText" dxfId="1172" priority="5833" operator="containsText" text="LOW">
      <formula>NOT(ISERROR(SEARCH("LOW",W126)))</formula>
    </cfRule>
  </conditionalFormatting>
  <conditionalFormatting sqref="A126">
    <cfRule type="expression" dxfId="1171" priority="5829" stopIfTrue="1">
      <formula>#REF!="YES"</formula>
    </cfRule>
  </conditionalFormatting>
  <conditionalFormatting sqref="K94:M94">
    <cfRule type="containsText" dxfId="1170" priority="5688" operator="containsText" text="D">
      <formula>NOT(ISERROR(SEARCH("D",K94)))</formula>
    </cfRule>
    <cfRule type="containsText" dxfId="1169" priority="5689" operator="containsText" text="C">
      <formula>NOT(ISERROR(SEARCH("C",K94)))</formula>
    </cfRule>
    <cfRule type="containsText" dxfId="1168" priority="5690" operator="containsText" text="B/C">
      <formula>NOT(ISERROR(SEARCH("B/C",K94)))</formula>
    </cfRule>
    <cfRule type="containsText" dxfId="1167" priority="5691" operator="containsText" text="B">
      <formula>NOT(ISERROR(SEARCH("B",K94)))</formula>
    </cfRule>
    <cfRule type="containsText" dxfId="1166" priority="5692" operator="containsText" text="A">
      <formula>NOT(ISERROR(SEARCH("A",K94)))</formula>
    </cfRule>
  </conditionalFormatting>
  <conditionalFormatting sqref="B16:C16">
    <cfRule type="expression" dxfId="1165" priority="2884" stopIfTrue="1">
      <formula>#REF!="YES"</formula>
    </cfRule>
  </conditionalFormatting>
  <conditionalFormatting sqref="W18">
    <cfRule type="containsText" dxfId="1164" priority="2059" operator="containsText" text="HIGH">
      <formula>NOT(ISERROR(SEARCH("HIGH",W18)))</formula>
    </cfRule>
    <cfRule type="containsText" dxfId="1163" priority="2060" operator="containsText" text="SIGNIFICANT">
      <formula>NOT(ISERROR(SEARCH("SIGNIFICANT",W18)))</formula>
    </cfRule>
    <cfRule type="containsText" dxfId="1162" priority="2061" operator="containsText" text="MODERATE">
      <formula>NOT(ISERROR(SEARCH("MODERATE",W18)))</formula>
    </cfRule>
    <cfRule type="containsText" dxfId="1161" priority="2062" operator="containsText" text="LOW">
      <formula>NOT(ISERROR(SEARCH("LOW",W18)))</formula>
    </cfRule>
  </conditionalFormatting>
  <conditionalFormatting sqref="L18:M18">
    <cfRule type="containsText" dxfId="1160" priority="2054" operator="containsText" text="D">
      <formula>NOT(ISERROR(SEARCH("D",L18)))</formula>
    </cfRule>
    <cfRule type="containsText" dxfId="1159" priority="2055" operator="containsText" text="C">
      <formula>NOT(ISERROR(SEARCH("C",L18)))</formula>
    </cfRule>
    <cfRule type="containsText" dxfId="1158" priority="2056" operator="containsText" text="B/C">
      <formula>NOT(ISERROR(SEARCH("B/C",L18)))</formula>
    </cfRule>
    <cfRule type="containsText" dxfId="1157" priority="2057" operator="containsText" text="B">
      <formula>NOT(ISERROR(SEARCH("B",L18)))</formula>
    </cfRule>
    <cfRule type="containsText" dxfId="1156" priority="2058" operator="containsText" text="A">
      <formula>NOT(ISERROR(SEARCH("A",L18)))</formula>
    </cfRule>
  </conditionalFormatting>
  <conditionalFormatting sqref="A18 D18">
    <cfRule type="expression" dxfId="1155" priority="2053" stopIfTrue="1">
      <formula>#REF!="YES"</formula>
    </cfRule>
  </conditionalFormatting>
  <conditionalFormatting sqref="B18:C18">
    <cfRule type="expression" dxfId="1154" priority="2052" stopIfTrue="1">
      <formula>#REF!="YES"</formula>
    </cfRule>
  </conditionalFormatting>
  <conditionalFormatting sqref="W23">
    <cfRule type="containsText" dxfId="1153" priority="2048" operator="containsText" text="HIGH">
      <formula>NOT(ISERROR(SEARCH("HIGH",W23)))</formula>
    </cfRule>
    <cfRule type="containsText" dxfId="1152" priority="2049" operator="containsText" text="SIGNIFICANT">
      <formula>NOT(ISERROR(SEARCH("SIGNIFICANT",W23)))</formula>
    </cfRule>
    <cfRule type="containsText" dxfId="1151" priority="2050" operator="containsText" text="MODERATE">
      <formula>NOT(ISERROR(SEARCH("MODERATE",W23)))</formula>
    </cfRule>
    <cfRule type="containsText" dxfId="1150" priority="2051" operator="containsText" text="LOW">
      <formula>NOT(ISERROR(SEARCH("LOW",W23)))</formula>
    </cfRule>
  </conditionalFormatting>
  <conditionalFormatting sqref="K23:M23">
    <cfRule type="containsText" dxfId="1149" priority="2043" operator="containsText" text="D">
      <formula>NOT(ISERROR(SEARCH("D",K23)))</formula>
    </cfRule>
    <cfRule type="containsText" dxfId="1148" priority="2044" operator="containsText" text="C">
      <formula>NOT(ISERROR(SEARCH("C",K23)))</formula>
    </cfRule>
    <cfRule type="containsText" dxfId="1147" priority="2045" operator="containsText" text="B/C">
      <formula>NOT(ISERROR(SEARCH("B/C",K23)))</formula>
    </cfRule>
    <cfRule type="containsText" dxfId="1146" priority="2046" operator="containsText" text="B">
      <formula>NOT(ISERROR(SEARCH("B",K23)))</formula>
    </cfRule>
    <cfRule type="containsText" dxfId="1145" priority="2047" operator="containsText" text="A">
      <formula>NOT(ISERROR(SEARCH("A",K23)))</formula>
    </cfRule>
  </conditionalFormatting>
  <conditionalFormatting sqref="A23 D23">
    <cfRule type="expression" dxfId="1144" priority="2042" stopIfTrue="1">
      <formula>#REF!="YES"</formula>
    </cfRule>
  </conditionalFormatting>
  <conditionalFormatting sqref="B23:C23">
    <cfRule type="expression" dxfId="1143" priority="2041" stopIfTrue="1">
      <formula>#REF!="YES"</formula>
    </cfRule>
  </conditionalFormatting>
  <conditionalFormatting sqref="W43">
    <cfRule type="containsText" dxfId="1142" priority="1867" operator="containsText" text="HIGH">
      <formula>NOT(ISERROR(SEARCH("HIGH",W43)))</formula>
    </cfRule>
    <cfRule type="containsText" dxfId="1141" priority="1868" operator="containsText" text="SIGNIFICANT">
      <formula>NOT(ISERROR(SEARCH("SIGNIFICANT",W43)))</formula>
    </cfRule>
    <cfRule type="containsText" dxfId="1140" priority="1869" operator="containsText" text="MODERATE">
      <formula>NOT(ISERROR(SEARCH("MODERATE",W43)))</formula>
    </cfRule>
    <cfRule type="containsText" dxfId="1139" priority="1870" operator="containsText" text="LOW">
      <formula>NOT(ISERROR(SEARCH("LOW",W43)))</formula>
    </cfRule>
  </conditionalFormatting>
  <conditionalFormatting sqref="K43:M43">
    <cfRule type="containsText" dxfId="1138" priority="1862" operator="containsText" text="D">
      <formula>NOT(ISERROR(SEARCH("D",K43)))</formula>
    </cfRule>
    <cfRule type="containsText" dxfId="1137" priority="1863" operator="containsText" text="C">
      <formula>NOT(ISERROR(SEARCH("C",K43)))</formula>
    </cfRule>
    <cfRule type="containsText" dxfId="1136" priority="1864" operator="containsText" text="B/C">
      <formula>NOT(ISERROR(SEARCH("B/C",K43)))</formula>
    </cfRule>
    <cfRule type="containsText" dxfId="1135" priority="1865" operator="containsText" text="B">
      <formula>NOT(ISERROR(SEARCH("B",K43)))</formula>
    </cfRule>
    <cfRule type="containsText" dxfId="1134" priority="1866" operator="containsText" text="A">
      <formula>NOT(ISERROR(SEARCH("A",K43)))</formula>
    </cfRule>
  </conditionalFormatting>
  <conditionalFormatting sqref="A43 D43">
    <cfRule type="expression" dxfId="1133" priority="1861" stopIfTrue="1">
      <formula>#REF!="YES"</formula>
    </cfRule>
  </conditionalFormatting>
  <conditionalFormatting sqref="W20:W21">
    <cfRule type="containsText" dxfId="1132" priority="2026" operator="containsText" text="HIGH">
      <formula>NOT(ISERROR(SEARCH("HIGH",W20)))</formula>
    </cfRule>
    <cfRule type="containsText" dxfId="1131" priority="2027" operator="containsText" text="SIGNIFICANT">
      <formula>NOT(ISERROR(SEARCH("SIGNIFICANT",W20)))</formula>
    </cfRule>
    <cfRule type="containsText" dxfId="1130" priority="2028" operator="containsText" text="MODERATE">
      <formula>NOT(ISERROR(SEARCH("MODERATE",W20)))</formula>
    </cfRule>
    <cfRule type="containsText" dxfId="1129" priority="2029" operator="containsText" text="LOW">
      <formula>NOT(ISERROR(SEARCH("LOW",W20)))</formula>
    </cfRule>
  </conditionalFormatting>
  <conditionalFormatting sqref="K20:M21">
    <cfRule type="containsText" dxfId="1128" priority="2021" operator="containsText" text="D">
      <formula>NOT(ISERROR(SEARCH("D",K20)))</formula>
    </cfRule>
    <cfRule type="containsText" dxfId="1127" priority="2022" operator="containsText" text="C">
      <formula>NOT(ISERROR(SEARCH("C",K20)))</formula>
    </cfRule>
    <cfRule type="containsText" dxfId="1126" priority="2023" operator="containsText" text="B/C">
      <formula>NOT(ISERROR(SEARCH("B/C",K20)))</formula>
    </cfRule>
    <cfRule type="containsText" dxfId="1125" priority="2024" operator="containsText" text="B">
      <formula>NOT(ISERROR(SEARCH("B",K20)))</formula>
    </cfRule>
    <cfRule type="containsText" dxfId="1124" priority="2025" operator="containsText" text="A">
      <formula>NOT(ISERROR(SEARCH("A",K20)))</formula>
    </cfRule>
  </conditionalFormatting>
  <conditionalFormatting sqref="A20:A21 D20:D21">
    <cfRule type="expression" dxfId="1123" priority="2020" stopIfTrue="1">
      <formula>#REF!="YES"</formula>
    </cfRule>
  </conditionalFormatting>
  <conditionalFormatting sqref="B20:C21">
    <cfRule type="expression" dxfId="1122" priority="2019" stopIfTrue="1">
      <formula>#REF!="YES"</formula>
    </cfRule>
  </conditionalFormatting>
  <conditionalFormatting sqref="W24">
    <cfRule type="containsText" dxfId="1121" priority="2015" operator="containsText" text="HIGH">
      <formula>NOT(ISERROR(SEARCH("HIGH",W24)))</formula>
    </cfRule>
    <cfRule type="containsText" dxfId="1120" priority="2016" operator="containsText" text="SIGNIFICANT">
      <formula>NOT(ISERROR(SEARCH("SIGNIFICANT",W24)))</formula>
    </cfRule>
    <cfRule type="containsText" dxfId="1119" priority="2017" operator="containsText" text="MODERATE">
      <formula>NOT(ISERROR(SEARCH("MODERATE",W24)))</formula>
    </cfRule>
    <cfRule type="containsText" dxfId="1118" priority="2018" operator="containsText" text="LOW">
      <formula>NOT(ISERROR(SEARCH("LOW",W24)))</formula>
    </cfRule>
  </conditionalFormatting>
  <conditionalFormatting sqref="K24:M24">
    <cfRule type="containsText" dxfId="1117" priority="2010" operator="containsText" text="D">
      <formula>NOT(ISERROR(SEARCH("D",K24)))</formula>
    </cfRule>
    <cfRule type="containsText" dxfId="1116" priority="2011" operator="containsText" text="C">
      <formula>NOT(ISERROR(SEARCH("C",K24)))</formula>
    </cfRule>
    <cfRule type="containsText" dxfId="1115" priority="2012" operator="containsText" text="B/C">
      <formula>NOT(ISERROR(SEARCH("B/C",K24)))</formula>
    </cfRule>
    <cfRule type="containsText" dxfId="1114" priority="2013" operator="containsText" text="B">
      <formula>NOT(ISERROR(SEARCH("B",K24)))</formula>
    </cfRule>
    <cfRule type="containsText" dxfId="1113" priority="2014" operator="containsText" text="A">
      <formula>NOT(ISERROR(SEARCH("A",K24)))</formula>
    </cfRule>
  </conditionalFormatting>
  <conditionalFormatting sqref="A24 D24">
    <cfRule type="expression" dxfId="1112" priority="2009" stopIfTrue="1">
      <formula>#REF!="YES"</formula>
    </cfRule>
  </conditionalFormatting>
  <conditionalFormatting sqref="B24:C24">
    <cfRule type="expression" dxfId="1111" priority="2008" stopIfTrue="1">
      <formula>#REF!="YES"</formula>
    </cfRule>
  </conditionalFormatting>
  <conditionalFormatting sqref="W25">
    <cfRule type="containsText" dxfId="1110" priority="2004" operator="containsText" text="HIGH">
      <formula>NOT(ISERROR(SEARCH("HIGH",W25)))</formula>
    </cfRule>
    <cfRule type="containsText" dxfId="1109" priority="2005" operator="containsText" text="SIGNIFICANT">
      <formula>NOT(ISERROR(SEARCH("SIGNIFICANT",W25)))</formula>
    </cfRule>
    <cfRule type="containsText" dxfId="1108" priority="2006" operator="containsText" text="MODERATE">
      <formula>NOT(ISERROR(SEARCH("MODERATE",W25)))</formula>
    </cfRule>
    <cfRule type="containsText" dxfId="1107" priority="2007" operator="containsText" text="LOW">
      <formula>NOT(ISERROR(SEARCH("LOW",W25)))</formula>
    </cfRule>
  </conditionalFormatting>
  <conditionalFormatting sqref="K25:M25">
    <cfRule type="containsText" dxfId="1106" priority="1999" operator="containsText" text="D">
      <formula>NOT(ISERROR(SEARCH("D",K25)))</formula>
    </cfRule>
    <cfRule type="containsText" dxfId="1105" priority="2000" operator="containsText" text="C">
      <formula>NOT(ISERROR(SEARCH("C",K25)))</formula>
    </cfRule>
    <cfRule type="containsText" dxfId="1104" priority="2001" operator="containsText" text="B/C">
      <formula>NOT(ISERROR(SEARCH("B/C",K25)))</formula>
    </cfRule>
    <cfRule type="containsText" dxfId="1103" priority="2002" operator="containsText" text="B">
      <formula>NOT(ISERROR(SEARCH("B",K25)))</formula>
    </cfRule>
    <cfRule type="containsText" dxfId="1102" priority="2003" operator="containsText" text="A">
      <formula>NOT(ISERROR(SEARCH("A",K25)))</formula>
    </cfRule>
  </conditionalFormatting>
  <conditionalFormatting sqref="A25 D25">
    <cfRule type="expression" dxfId="1101" priority="1998" stopIfTrue="1">
      <formula>#REF!="YES"</formula>
    </cfRule>
  </conditionalFormatting>
  <conditionalFormatting sqref="B25:C25">
    <cfRule type="expression" dxfId="1100" priority="1997" stopIfTrue="1">
      <formula>#REF!="YES"</formula>
    </cfRule>
  </conditionalFormatting>
  <conditionalFormatting sqref="W30">
    <cfRule type="containsText" dxfId="1099" priority="1993" operator="containsText" text="HIGH">
      <formula>NOT(ISERROR(SEARCH("HIGH",W30)))</formula>
    </cfRule>
    <cfRule type="containsText" dxfId="1098" priority="1994" operator="containsText" text="SIGNIFICANT">
      <formula>NOT(ISERROR(SEARCH("SIGNIFICANT",W30)))</formula>
    </cfRule>
    <cfRule type="containsText" dxfId="1097" priority="1995" operator="containsText" text="MODERATE">
      <formula>NOT(ISERROR(SEARCH("MODERATE",W30)))</formula>
    </cfRule>
    <cfRule type="containsText" dxfId="1096" priority="1996" operator="containsText" text="LOW">
      <formula>NOT(ISERROR(SEARCH("LOW",W30)))</formula>
    </cfRule>
  </conditionalFormatting>
  <conditionalFormatting sqref="L30:M30">
    <cfRule type="containsText" dxfId="1095" priority="1988" operator="containsText" text="D">
      <formula>NOT(ISERROR(SEARCH("D",L30)))</formula>
    </cfRule>
    <cfRule type="containsText" dxfId="1094" priority="1989" operator="containsText" text="C">
      <formula>NOT(ISERROR(SEARCH("C",L30)))</formula>
    </cfRule>
    <cfRule type="containsText" dxfId="1093" priority="1990" operator="containsText" text="B/C">
      <formula>NOT(ISERROR(SEARCH("B/C",L30)))</formula>
    </cfRule>
    <cfRule type="containsText" dxfId="1092" priority="1991" operator="containsText" text="B">
      <formula>NOT(ISERROR(SEARCH("B",L30)))</formula>
    </cfRule>
    <cfRule type="containsText" dxfId="1091" priority="1992" operator="containsText" text="A">
      <formula>NOT(ISERROR(SEARCH("A",L30)))</formula>
    </cfRule>
  </conditionalFormatting>
  <conditionalFormatting sqref="A30 D30">
    <cfRule type="expression" dxfId="1090" priority="1987" stopIfTrue="1">
      <formula>#REF!="YES"</formula>
    </cfRule>
  </conditionalFormatting>
  <conditionalFormatting sqref="B30">
    <cfRule type="expression" dxfId="1089" priority="1986" stopIfTrue="1">
      <formula>#REF!="YES"</formula>
    </cfRule>
  </conditionalFormatting>
  <conditionalFormatting sqref="W31">
    <cfRule type="containsText" dxfId="1088" priority="1982" operator="containsText" text="HIGH">
      <formula>NOT(ISERROR(SEARCH("HIGH",W31)))</formula>
    </cfRule>
    <cfRule type="containsText" dxfId="1087" priority="1983" operator="containsText" text="SIGNIFICANT">
      <formula>NOT(ISERROR(SEARCH("SIGNIFICANT",W31)))</formula>
    </cfRule>
    <cfRule type="containsText" dxfId="1086" priority="1984" operator="containsText" text="MODERATE">
      <formula>NOT(ISERROR(SEARCH("MODERATE",W31)))</formula>
    </cfRule>
    <cfRule type="containsText" dxfId="1085" priority="1985" operator="containsText" text="LOW">
      <formula>NOT(ISERROR(SEARCH("LOW",W31)))</formula>
    </cfRule>
  </conditionalFormatting>
  <conditionalFormatting sqref="L31:M31">
    <cfRule type="containsText" dxfId="1084" priority="1977" operator="containsText" text="D">
      <formula>NOT(ISERROR(SEARCH("D",L31)))</formula>
    </cfRule>
    <cfRule type="containsText" dxfId="1083" priority="1978" operator="containsText" text="C">
      <formula>NOT(ISERROR(SEARCH("C",L31)))</formula>
    </cfRule>
    <cfRule type="containsText" dxfId="1082" priority="1979" operator="containsText" text="B/C">
      <formula>NOT(ISERROR(SEARCH("B/C",L31)))</formula>
    </cfRule>
    <cfRule type="containsText" dxfId="1081" priority="1980" operator="containsText" text="B">
      <formula>NOT(ISERROR(SEARCH("B",L31)))</formula>
    </cfRule>
    <cfRule type="containsText" dxfId="1080" priority="1981" operator="containsText" text="A">
      <formula>NOT(ISERROR(SEARCH("A",L31)))</formula>
    </cfRule>
  </conditionalFormatting>
  <conditionalFormatting sqref="A31 D31">
    <cfRule type="expression" dxfId="1079" priority="1976" stopIfTrue="1">
      <formula>#REF!="YES"</formula>
    </cfRule>
  </conditionalFormatting>
  <conditionalFormatting sqref="B31">
    <cfRule type="expression" dxfId="1078" priority="1975" stopIfTrue="1">
      <formula>#REF!="YES"</formula>
    </cfRule>
  </conditionalFormatting>
  <conditionalFormatting sqref="W34">
    <cfRule type="containsText" dxfId="1077" priority="1971" operator="containsText" text="HIGH">
      <formula>NOT(ISERROR(SEARCH("HIGH",W34)))</formula>
    </cfRule>
    <cfRule type="containsText" dxfId="1076" priority="1972" operator="containsText" text="SIGNIFICANT">
      <formula>NOT(ISERROR(SEARCH("SIGNIFICANT",W34)))</formula>
    </cfRule>
    <cfRule type="containsText" dxfId="1075" priority="1973" operator="containsText" text="MODERATE">
      <formula>NOT(ISERROR(SEARCH("MODERATE",W34)))</formula>
    </cfRule>
    <cfRule type="containsText" dxfId="1074" priority="1974" operator="containsText" text="LOW">
      <formula>NOT(ISERROR(SEARCH("LOW",W34)))</formula>
    </cfRule>
  </conditionalFormatting>
  <conditionalFormatting sqref="K34:M34">
    <cfRule type="containsText" dxfId="1073" priority="1966" operator="containsText" text="D">
      <formula>NOT(ISERROR(SEARCH("D",K34)))</formula>
    </cfRule>
    <cfRule type="containsText" dxfId="1072" priority="1967" operator="containsText" text="C">
      <formula>NOT(ISERROR(SEARCH("C",K34)))</formula>
    </cfRule>
    <cfRule type="containsText" dxfId="1071" priority="1968" operator="containsText" text="B/C">
      <formula>NOT(ISERROR(SEARCH("B/C",K34)))</formula>
    </cfRule>
    <cfRule type="containsText" dxfId="1070" priority="1969" operator="containsText" text="B">
      <formula>NOT(ISERROR(SEARCH("B",K34)))</formula>
    </cfRule>
    <cfRule type="containsText" dxfId="1069" priority="1970" operator="containsText" text="A">
      <formula>NOT(ISERROR(SEARCH("A",K34)))</formula>
    </cfRule>
  </conditionalFormatting>
  <conditionalFormatting sqref="A34 D34">
    <cfRule type="expression" dxfId="1068" priority="1965" stopIfTrue="1">
      <formula>#REF!="YES"</formula>
    </cfRule>
  </conditionalFormatting>
  <conditionalFormatting sqref="B34">
    <cfRule type="expression" dxfId="1067" priority="1964" stopIfTrue="1">
      <formula>#REF!="YES"</formula>
    </cfRule>
  </conditionalFormatting>
  <conditionalFormatting sqref="W32">
    <cfRule type="containsText" dxfId="1066" priority="1960" operator="containsText" text="HIGH">
      <formula>NOT(ISERROR(SEARCH("HIGH",W32)))</formula>
    </cfRule>
    <cfRule type="containsText" dxfId="1065" priority="1961" operator="containsText" text="SIGNIFICANT">
      <formula>NOT(ISERROR(SEARCH("SIGNIFICANT",W32)))</formula>
    </cfRule>
    <cfRule type="containsText" dxfId="1064" priority="1962" operator="containsText" text="MODERATE">
      <formula>NOT(ISERROR(SEARCH("MODERATE",W32)))</formula>
    </cfRule>
    <cfRule type="containsText" dxfId="1063" priority="1963" operator="containsText" text="LOW">
      <formula>NOT(ISERROR(SEARCH("LOW",W32)))</formula>
    </cfRule>
  </conditionalFormatting>
  <conditionalFormatting sqref="K32:M32">
    <cfRule type="containsText" dxfId="1062" priority="1955" operator="containsText" text="D">
      <formula>NOT(ISERROR(SEARCH("D",K32)))</formula>
    </cfRule>
    <cfRule type="containsText" dxfId="1061" priority="1956" operator="containsText" text="C">
      <formula>NOT(ISERROR(SEARCH("C",K32)))</formula>
    </cfRule>
    <cfRule type="containsText" dxfId="1060" priority="1957" operator="containsText" text="B/C">
      <formula>NOT(ISERROR(SEARCH("B/C",K32)))</formula>
    </cfRule>
    <cfRule type="containsText" dxfId="1059" priority="1958" operator="containsText" text="B">
      <formula>NOT(ISERROR(SEARCH("B",K32)))</formula>
    </cfRule>
    <cfRule type="containsText" dxfId="1058" priority="1959" operator="containsText" text="A">
      <formula>NOT(ISERROR(SEARCH("A",K32)))</formula>
    </cfRule>
  </conditionalFormatting>
  <conditionalFormatting sqref="A32 D32">
    <cfRule type="expression" dxfId="1057" priority="1954" stopIfTrue="1">
      <formula>#REF!="YES"</formula>
    </cfRule>
  </conditionalFormatting>
  <conditionalFormatting sqref="B32">
    <cfRule type="expression" dxfId="1056" priority="1953" stopIfTrue="1">
      <formula>#REF!="YES"</formula>
    </cfRule>
  </conditionalFormatting>
  <conditionalFormatting sqref="W35">
    <cfRule type="containsText" dxfId="1055" priority="1938" operator="containsText" text="HIGH">
      <formula>NOT(ISERROR(SEARCH("HIGH",W35)))</formula>
    </cfRule>
    <cfRule type="containsText" dxfId="1054" priority="1939" operator="containsText" text="SIGNIFICANT">
      <formula>NOT(ISERROR(SEARCH("SIGNIFICANT",W35)))</formula>
    </cfRule>
    <cfRule type="containsText" dxfId="1053" priority="1940" operator="containsText" text="MODERATE">
      <formula>NOT(ISERROR(SEARCH("MODERATE",W35)))</formula>
    </cfRule>
    <cfRule type="containsText" dxfId="1052" priority="1941" operator="containsText" text="LOW">
      <formula>NOT(ISERROR(SEARCH("LOW",W35)))</formula>
    </cfRule>
  </conditionalFormatting>
  <conditionalFormatting sqref="K35:M35">
    <cfRule type="containsText" dxfId="1051" priority="1933" operator="containsText" text="D">
      <formula>NOT(ISERROR(SEARCH("D",K35)))</formula>
    </cfRule>
    <cfRule type="containsText" dxfId="1050" priority="1934" operator="containsText" text="C">
      <formula>NOT(ISERROR(SEARCH("C",K35)))</formula>
    </cfRule>
    <cfRule type="containsText" dxfId="1049" priority="1935" operator="containsText" text="B/C">
      <formula>NOT(ISERROR(SEARCH("B/C",K35)))</formula>
    </cfRule>
    <cfRule type="containsText" dxfId="1048" priority="1936" operator="containsText" text="B">
      <formula>NOT(ISERROR(SEARCH("B",K35)))</formula>
    </cfRule>
    <cfRule type="containsText" dxfId="1047" priority="1937" operator="containsText" text="A">
      <formula>NOT(ISERROR(SEARCH("A",K35)))</formula>
    </cfRule>
  </conditionalFormatting>
  <conditionalFormatting sqref="A35 D35">
    <cfRule type="expression" dxfId="1046" priority="1932" stopIfTrue="1">
      <formula>#REF!="YES"</formula>
    </cfRule>
  </conditionalFormatting>
  <conditionalFormatting sqref="B35">
    <cfRule type="expression" dxfId="1045" priority="1931" stopIfTrue="1">
      <formula>#REF!="YES"</formula>
    </cfRule>
  </conditionalFormatting>
  <conditionalFormatting sqref="C34">
    <cfRule type="expression" dxfId="1044" priority="1928" stopIfTrue="1">
      <formula>#REF!="YES"</formula>
    </cfRule>
  </conditionalFormatting>
  <conditionalFormatting sqref="B60 C43 C86">
    <cfRule type="expression" dxfId="1043" priority="1776" stopIfTrue="1">
      <formula>#REF!="YES"</formula>
    </cfRule>
  </conditionalFormatting>
  <conditionalFormatting sqref="B43">
    <cfRule type="expression" dxfId="1042" priority="1860" stopIfTrue="1">
      <formula>#REF!="YES"</formula>
    </cfRule>
  </conditionalFormatting>
  <conditionalFormatting sqref="W40">
    <cfRule type="containsText" dxfId="1041" priority="1922" operator="containsText" text="HIGH">
      <formula>NOT(ISERROR(SEARCH("HIGH",W40)))</formula>
    </cfRule>
    <cfRule type="containsText" dxfId="1040" priority="1923" operator="containsText" text="SIGNIFICANT">
      <formula>NOT(ISERROR(SEARCH("SIGNIFICANT",W40)))</formula>
    </cfRule>
    <cfRule type="containsText" dxfId="1039" priority="1924" operator="containsText" text="MODERATE">
      <formula>NOT(ISERROR(SEARCH("MODERATE",W40)))</formula>
    </cfRule>
    <cfRule type="containsText" dxfId="1038" priority="1925" operator="containsText" text="LOW">
      <formula>NOT(ISERROR(SEARCH("LOW",W40)))</formula>
    </cfRule>
  </conditionalFormatting>
  <conditionalFormatting sqref="L40:M40">
    <cfRule type="containsText" dxfId="1037" priority="1917" operator="containsText" text="D">
      <formula>NOT(ISERROR(SEARCH("D",L40)))</formula>
    </cfRule>
    <cfRule type="containsText" dxfId="1036" priority="1918" operator="containsText" text="C">
      <formula>NOT(ISERROR(SEARCH("C",L40)))</formula>
    </cfRule>
    <cfRule type="containsText" dxfId="1035" priority="1919" operator="containsText" text="B/C">
      <formula>NOT(ISERROR(SEARCH("B/C",L40)))</formula>
    </cfRule>
    <cfRule type="containsText" dxfId="1034" priority="1920" operator="containsText" text="B">
      <formula>NOT(ISERROR(SEARCH("B",L40)))</formula>
    </cfRule>
    <cfRule type="containsText" dxfId="1033" priority="1921" operator="containsText" text="A">
      <formula>NOT(ISERROR(SEARCH("A",L40)))</formula>
    </cfRule>
  </conditionalFormatting>
  <conditionalFormatting sqref="A40 D40">
    <cfRule type="expression" dxfId="1032" priority="1916" stopIfTrue="1">
      <formula>#REF!="YES"</formula>
    </cfRule>
  </conditionalFormatting>
  <conditionalFormatting sqref="B40:C40">
    <cfRule type="expression" dxfId="1031" priority="1915" stopIfTrue="1">
      <formula>#REF!="YES"</formula>
    </cfRule>
  </conditionalFormatting>
  <conditionalFormatting sqref="W41">
    <cfRule type="containsText" dxfId="1030" priority="1889" operator="containsText" text="HIGH">
      <formula>NOT(ISERROR(SEARCH("HIGH",W41)))</formula>
    </cfRule>
    <cfRule type="containsText" dxfId="1029" priority="1890" operator="containsText" text="SIGNIFICANT">
      <formula>NOT(ISERROR(SEARCH("SIGNIFICANT",W41)))</formula>
    </cfRule>
    <cfRule type="containsText" dxfId="1028" priority="1891" operator="containsText" text="MODERATE">
      <formula>NOT(ISERROR(SEARCH("MODERATE",W41)))</formula>
    </cfRule>
    <cfRule type="containsText" dxfId="1027" priority="1892" operator="containsText" text="LOW">
      <formula>NOT(ISERROR(SEARCH("LOW",W41)))</formula>
    </cfRule>
  </conditionalFormatting>
  <conditionalFormatting sqref="K41:M41">
    <cfRule type="containsText" dxfId="1026" priority="1884" operator="containsText" text="D">
      <formula>NOT(ISERROR(SEARCH("D",K41)))</formula>
    </cfRule>
    <cfRule type="containsText" dxfId="1025" priority="1885" operator="containsText" text="C">
      <formula>NOT(ISERROR(SEARCH("C",K41)))</formula>
    </cfRule>
    <cfRule type="containsText" dxfId="1024" priority="1886" operator="containsText" text="B/C">
      <formula>NOT(ISERROR(SEARCH("B/C",K41)))</formula>
    </cfRule>
    <cfRule type="containsText" dxfId="1023" priority="1887" operator="containsText" text="B">
      <formula>NOT(ISERROR(SEARCH("B",K41)))</formula>
    </cfRule>
    <cfRule type="containsText" dxfId="1022" priority="1888" operator="containsText" text="A">
      <formula>NOT(ISERROR(SEARCH("A",K41)))</formula>
    </cfRule>
  </conditionalFormatting>
  <conditionalFormatting sqref="A41 D41">
    <cfRule type="expression" dxfId="1021" priority="1883" stopIfTrue="1">
      <formula>#REF!="YES"</formula>
    </cfRule>
  </conditionalFormatting>
  <conditionalFormatting sqref="B41">
    <cfRule type="expression" dxfId="1020" priority="1882" stopIfTrue="1">
      <formula>#REF!="YES"</formula>
    </cfRule>
  </conditionalFormatting>
  <conditionalFormatting sqref="C60">
    <cfRule type="expression" dxfId="1019" priority="1775" stopIfTrue="1">
      <formula>#REF!="YES"</formula>
    </cfRule>
  </conditionalFormatting>
  <conditionalFormatting sqref="C41">
    <cfRule type="expression" dxfId="1018" priority="1859" stopIfTrue="1">
      <formula>#REF!="YES"</formula>
    </cfRule>
  </conditionalFormatting>
  <conditionalFormatting sqref="W51">
    <cfRule type="containsText" dxfId="1017" priority="1810" operator="containsText" text="HIGH">
      <formula>NOT(ISERROR(SEARCH("HIGH",W51)))</formula>
    </cfRule>
    <cfRule type="containsText" dxfId="1016" priority="1811" operator="containsText" text="SIGNIFICANT">
      <formula>NOT(ISERROR(SEARCH("SIGNIFICANT",W51)))</formula>
    </cfRule>
    <cfRule type="containsText" dxfId="1015" priority="1812" operator="containsText" text="MODERATE">
      <formula>NOT(ISERROR(SEARCH("MODERATE",W51)))</formula>
    </cfRule>
    <cfRule type="containsText" dxfId="1014" priority="1813" operator="containsText" text="LOW">
      <formula>NOT(ISERROR(SEARCH("LOW",W51)))</formula>
    </cfRule>
  </conditionalFormatting>
  <conditionalFormatting sqref="K51:L51">
    <cfRule type="containsText" dxfId="1013" priority="1805" operator="containsText" text="D">
      <formula>NOT(ISERROR(SEARCH("D",K51)))</formula>
    </cfRule>
    <cfRule type="containsText" dxfId="1012" priority="1806" operator="containsText" text="C">
      <formula>NOT(ISERROR(SEARCH("C",K51)))</formula>
    </cfRule>
    <cfRule type="containsText" dxfId="1011" priority="1807" operator="containsText" text="B/C">
      <formula>NOT(ISERROR(SEARCH("B/C",K51)))</formula>
    </cfRule>
    <cfRule type="containsText" dxfId="1010" priority="1808" operator="containsText" text="B">
      <formula>NOT(ISERROR(SEARCH("B",K51)))</formula>
    </cfRule>
    <cfRule type="containsText" dxfId="1009" priority="1809" operator="containsText" text="A">
      <formula>NOT(ISERROR(SEARCH("A",K51)))</formula>
    </cfRule>
  </conditionalFormatting>
  <conditionalFormatting sqref="A51 D51">
    <cfRule type="expression" dxfId="1008" priority="1804" stopIfTrue="1">
      <formula>#REF!="YES"</formula>
    </cfRule>
  </conditionalFormatting>
  <conditionalFormatting sqref="B51">
    <cfRule type="expression" dxfId="1007" priority="1803" stopIfTrue="1">
      <formula>#REF!="YES"</formula>
    </cfRule>
  </conditionalFormatting>
  <conditionalFormatting sqref="W48">
    <cfRule type="containsText" dxfId="1006" priority="1854" operator="containsText" text="HIGH">
      <formula>NOT(ISERROR(SEARCH("HIGH",W48)))</formula>
    </cfRule>
    <cfRule type="containsText" dxfId="1005" priority="1855" operator="containsText" text="SIGNIFICANT">
      <formula>NOT(ISERROR(SEARCH("SIGNIFICANT",W48)))</formula>
    </cfRule>
    <cfRule type="containsText" dxfId="1004" priority="1856" operator="containsText" text="MODERATE">
      <formula>NOT(ISERROR(SEARCH("MODERATE",W48)))</formula>
    </cfRule>
    <cfRule type="containsText" dxfId="1003" priority="1857" operator="containsText" text="LOW">
      <formula>NOT(ISERROR(SEARCH("LOW",W48)))</formula>
    </cfRule>
  </conditionalFormatting>
  <conditionalFormatting sqref="L48:M48">
    <cfRule type="containsText" dxfId="1002" priority="1849" operator="containsText" text="D">
      <formula>NOT(ISERROR(SEARCH("D",L48)))</formula>
    </cfRule>
    <cfRule type="containsText" dxfId="1001" priority="1850" operator="containsText" text="C">
      <formula>NOT(ISERROR(SEARCH("C",L48)))</formula>
    </cfRule>
    <cfRule type="containsText" dxfId="1000" priority="1851" operator="containsText" text="B/C">
      <formula>NOT(ISERROR(SEARCH("B/C",L48)))</formula>
    </cfRule>
    <cfRule type="containsText" dxfId="999" priority="1852" operator="containsText" text="B">
      <formula>NOT(ISERROR(SEARCH("B",L48)))</formula>
    </cfRule>
    <cfRule type="containsText" dxfId="998" priority="1853" operator="containsText" text="A">
      <formula>NOT(ISERROR(SEARCH("A",L48)))</formula>
    </cfRule>
  </conditionalFormatting>
  <conditionalFormatting sqref="A48 D48">
    <cfRule type="expression" dxfId="997" priority="1848" stopIfTrue="1">
      <formula>#REF!="YES"</formula>
    </cfRule>
  </conditionalFormatting>
  <conditionalFormatting sqref="B48:C48">
    <cfRule type="expression" dxfId="996" priority="1847" stopIfTrue="1">
      <formula>#REF!="YES"</formula>
    </cfRule>
  </conditionalFormatting>
  <conditionalFormatting sqref="W50">
    <cfRule type="containsText" dxfId="995" priority="1832" operator="containsText" text="HIGH">
      <formula>NOT(ISERROR(SEARCH("HIGH",W50)))</formula>
    </cfRule>
    <cfRule type="containsText" dxfId="994" priority="1833" operator="containsText" text="SIGNIFICANT">
      <formula>NOT(ISERROR(SEARCH("SIGNIFICANT",W50)))</formula>
    </cfRule>
    <cfRule type="containsText" dxfId="993" priority="1834" operator="containsText" text="MODERATE">
      <formula>NOT(ISERROR(SEARCH("MODERATE",W50)))</formula>
    </cfRule>
    <cfRule type="containsText" dxfId="992" priority="1835" operator="containsText" text="LOW">
      <formula>NOT(ISERROR(SEARCH("LOW",W50)))</formula>
    </cfRule>
  </conditionalFormatting>
  <conditionalFormatting sqref="K50:L50">
    <cfRule type="containsText" dxfId="991" priority="1827" operator="containsText" text="D">
      <formula>NOT(ISERROR(SEARCH("D",K50)))</formula>
    </cfRule>
    <cfRule type="containsText" dxfId="990" priority="1828" operator="containsText" text="C">
      <formula>NOT(ISERROR(SEARCH("C",K50)))</formula>
    </cfRule>
    <cfRule type="containsText" dxfId="989" priority="1829" operator="containsText" text="B/C">
      <formula>NOT(ISERROR(SEARCH("B/C",K50)))</formula>
    </cfRule>
    <cfRule type="containsText" dxfId="988" priority="1830" operator="containsText" text="B">
      <formula>NOT(ISERROR(SEARCH("B",K50)))</formula>
    </cfRule>
    <cfRule type="containsText" dxfId="987" priority="1831" operator="containsText" text="A">
      <formula>NOT(ISERROR(SEARCH("A",K50)))</formula>
    </cfRule>
  </conditionalFormatting>
  <conditionalFormatting sqref="A50 D50">
    <cfRule type="expression" dxfId="986" priority="1826" stopIfTrue="1">
      <formula>#REF!="YES"</formula>
    </cfRule>
  </conditionalFormatting>
  <conditionalFormatting sqref="B50">
    <cfRule type="expression" dxfId="985" priority="1825" stopIfTrue="1">
      <formula>#REF!="YES"</formula>
    </cfRule>
  </conditionalFormatting>
  <conditionalFormatting sqref="W49">
    <cfRule type="containsText" dxfId="984" priority="1821" operator="containsText" text="HIGH">
      <formula>NOT(ISERROR(SEARCH("HIGH",W49)))</formula>
    </cfRule>
    <cfRule type="containsText" dxfId="983" priority="1822" operator="containsText" text="SIGNIFICANT">
      <formula>NOT(ISERROR(SEARCH("SIGNIFICANT",W49)))</formula>
    </cfRule>
    <cfRule type="containsText" dxfId="982" priority="1823" operator="containsText" text="MODERATE">
      <formula>NOT(ISERROR(SEARCH("MODERATE",W49)))</formula>
    </cfRule>
    <cfRule type="containsText" dxfId="981" priority="1824" operator="containsText" text="LOW">
      <formula>NOT(ISERROR(SEARCH("LOW",W49)))</formula>
    </cfRule>
  </conditionalFormatting>
  <conditionalFormatting sqref="K49:L49">
    <cfRule type="containsText" dxfId="980" priority="1816" operator="containsText" text="D">
      <formula>NOT(ISERROR(SEARCH("D",K49)))</formula>
    </cfRule>
    <cfRule type="containsText" dxfId="979" priority="1817" operator="containsText" text="C">
      <formula>NOT(ISERROR(SEARCH("C",K49)))</formula>
    </cfRule>
    <cfRule type="containsText" dxfId="978" priority="1818" operator="containsText" text="B/C">
      <formula>NOT(ISERROR(SEARCH("B/C",K49)))</formula>
    </cfRule>
    <cfRule type="containsText" dxfId="977" priority="1819" operator="containsText" text="B">
      <formula>NOT(ISERROR(SEARCH("B",K49)))</formula>
    </cfRule>
    <cfRule type="containsText" dxfId="976" priority="1820" operator="containsText" text="A">
      <formula>NOT(ISERROR(SEARCH("A",K49)))</formula>
    </cfRule>
  </conditionalFormatting>
  <conditionalFormatting sqref="A49 D49">
    <cfRule type="expression" dxfId="975" priority="1815" stopIfTrue="1">
      <formula>#REF!="YES"</formula>
    </cfRule>
  </conditionalFormatting>
  <conditionalFormatting sqref="B49">
    <cfRule type="expression" dxfId="974" priority="1814" stopIfTrue="1">
      <formula>#REF!="YES"</formula>
    </cfRule>
  </conditionalFormatting>
  <conditionalFormatting sqref="C49:C51">
    <cfRule type="expression" dxfId="973" priority="1800" stopIfTrue="1">
      <formula>#REF!="YES"</formula>
    </cfRule>
  </conditionalFormatting>
  <conditionalFormatting sqref="W56">
    <cfRule type="containsText" dxfId="972" priority="1795" operator="containsText" text="HIGH">
      <formula>NOT(ISERROR(SEARCH("HIGH",W56)))</formula>
    </cfRule>
    <cfRule type="containsText" dxfId="971" priority="1796" operator="containsText" text="SIGNIFICANT">
      <formula>NOT(ISERROR(SEARCH("SIGNIFICANT",W56)))</formula>
    </cfRule>
    <cfRule type="containsText" dxfId="970" priority="1797" operator="containsText" text="MODERATE">
      <formula>NOT(ISERROR(SEARCH("MODERATE",W56)))</formula>
    </cfRule>
    <cfRule type="containsText" dxfId="969" priority="1798" operator="containsText" text="LOW">
      <formula>NOT(ISERROR(SEARCH("LOW",W56)))</formula>
    </cfRule>
  </conditionalFormatting>
  <conditionalFormatting sqref="K56:L56">
    <cfRule type="containsText" dxfId="968" priority="1790" operator="containsText" text="D">
      <formula>NOT(ISERROR(SEARCH("D",K56)))</formula>
    </cfRule>
    <cfRule type="containsText" dxfId="967" priority="1791" operator="containsText" text="C">
      <formula>NOT(ISERROR(SEARCH("C",K56)))</formula>
    </cfRule>
    <cfRule type="containsText" dxfId="966" priority="1792" operator="containsText" text="B/C">
      <formula>NOT(ISERROR(SEARCH("B/C",K56)))</formula>
    </cfRule>
    <cfRule type="containsText" dxfId="965" priority="1793" operator="containsText" text="B">
      <formula>NOT(ISERROR(SEARCH("B",K56)))</formula>
    </cfRule>
    <cfRule type="containsText" dxfId="964" priority="1794" operator="containsText" text="A">
      <formula>NOT(ISERROR(SEARCH("A",K56)))</formula>
    </cfRule>
  </conditionalFormatting>
  <conditionalFormatting sqref="A56 D56">
    <cfRule type="expression" dxfId="963" priority="1789" stopIfTrue="1">
      <formula>#REF!="YES"</formula>
    </cfRule>
  </conditionalFormatting>
  <conditionalFormatting sqref="B56">
    <cfRule type="expression" dxfId="962" priority="1788" stopIfTrue="1">
      <formula>#REF!="YES"</formula>
    </cfRule>
  </conditionalFormatting>
  <conditionalFormatting sqref="C56">
    <cfRule type="expression" dxfId="961" priority="1787" stopIfTrue="1">
      <formula>#REF!="YES"</formula>
    </cfRule>
  </conditionalFormatting>
  <conditionalFormatting sqref="W60">
    <cfRule type="containsText" dxfId="960" priority="1783" operator="containsText" text="HIGH">
      <formula>NOT(ISERROR(SEARCH("HIGH",W60)))</formula>
    </cfRule>
    <cfRule type="containsText" dxfId="959" priority="1784" operator="containsText" text="SIGNIFICANT">
      <formula>NOT(ISERROR(SEARCH("SIGNIFICANT",W60)))</formula>
    </cfRule>
    <cfRule type="containsText" dxfId="958" priority="1785" operator="containsText" text="MODERATE">
      <formula>NOT(ISERROR(SEARCH("MODERATE",W60)))</formula>
    </cfRule>
    <cfRule type="containsText" dxfId="957" priority="1786" operator="containsText" text="LOW">
      <formula>NOT(ISERROR(SEARCH("LOW",W60)))</formula>
    </cfRule>
  </conditionalFormatting>
  <conditionalFormatting sqref="K60:L60">
    <cfRule type="containsText" dxfId="956" priority="1778" operator="containsText" text="D">
      <formula>NOT(ISERROR(SEARCH("D",K60)))</formula>
    </cfRule>
    <cfRule type="containsText" dxfId="955" priority="1779" operator="containsText" text="C">
      <formula>NOT(ISERROR(SEARCH("C",K60)))</formula>
    </cfRule>
    <cfRule type="containsText" dxfId="954" priority="1780" operator="containsText" text="B/C">
      <formula>NOT(ISERROR(SEARCH("B/C",K60)))</formula>
    </cfRule>
    <cfRule type="containsText" dxfId="953" priority="1781" operator="containsText" text="B">
      <formula>NOT(ISERROR(SEARCH("B",K60)))</formula>
    </cfRule>
    <cfRule type="containsText" dxfId="952" priority="1782" operator="containsText" text="A">
      <formula>NOT(ISERROR(SEARCH("A",K60)))</formula>
    </cfRule>
  </conditionalFormatting>
  <conditionalFormatting sqref="A60 D60">
    <cfRule type="expression" dxfId="951" priority="1777" stopIfTrue="1">
      <formula>#REF!="YES"</formula>
    </cfRule>
  </conditionalFormatting>
  <conditionalFormatting sqref="W58">
    <cfRule type="containsText" dxfId="950" priority="1771" operator="containsText" text="HIGH">
      <formula>NOT(ISERROR(SEARCH("HIGH",W58)))</formula>
    </cfRule>
    <cfRule type="containsText" dxfId="949" priority="1772" operator="containsText" text="SIGNIFICANT">
      <formula>NOT(ISERROR(SEARCH("SIGNIFICANT",W58)))</formula>
    </cfRule>
    <cfRule type="containsText" dxfId="948" priority="1773" operator="containsText" text="MODERATE">
      <formula>NOT(ISERROR(SEARCH("MODERATE",W58)))</formula>
    </cfRule>
    <cfRule type="containsText" dxfId="947" priority="1774" operator="containsText" text="LOW">
      <formula>NOT(ISERROR(SEARCH("LOW",W58)))</formula>
    </cfRule>
  </conditionalFormatting>
  <conditionalFormatting sqref="K58:L58">
    <cfRule type="containsText" dxfId="946" priority="1766" operator="containsText" text="D">
      <formula>NOT(ISERROR(SEARCH("D",K58)))</formula>
    </cfRule>
    <cfRule type="containsText" dxfId="945" priority="1767" operator="containsText" text="C">
      <formula>NOT(ISERROR(SEARCH("C",K58)))</formula>
    </cfRule>
    <cfRule type="containsText" dxfId="944" priority="1768" operator="containsText" text="B/C">
      <formula>NOT(ISERROR(SEARCH("B/C",K58)))</formula>
    </cfRule>
    <cfRule type="containsText" dxfId="943" priority="1769" operator="containsText" text="B">
      <formula>NOT(ISERROR(SEARCH("B",K58)))</formula>
    </cfRule>
    <cfRule type="containsText" dxfId="942" priority="1770" operator="containsText" text="A">
      <formula>NOT(ISERROR(SEARCH("A",K58)))</formula>
    </cfRule>
  </conditionalFormatting>
  <conditionalFormatting sqref="A58 D58">
    <cfRule type="expression" dxfId="941" priority="1765" stopIfTrue="1">
      <formula>#REF!="YES"</formula>
    </cfRule>
  </conditionalFormatting>
  <conditionalFormatting sqref="B58">
    <cfRule type="expression" dxfId="940" priority="1764" stopIfTrue="1">
      <formula>#REF!="YES"</formula>
    </cfRule>
  </conditionalFormatting>
  <conditionalFormatting sqref="C58">
    <cfRule type="expression" dxfId="939" priority="1763" stopIfTrue="1">
      <formula>#REF!="YES"</formula>
    </cfRule>
  </conditionalFormatting>
  <conditionalFormatting sqref="W66">
    <cfRule type="containsText" dxfId="938" priority="1715" operator="containsText" text="HIGH">
      <formula>NOT(ISERROR(SEARCH("HIGH",W66)))</formula>
    </cfRule>
    <cfRule type="containsText" dxfId="937" priority="1716" operator="containsText" text="SIGNIFICANT">
      <formula>NOT(ISERROR(SEARCH("SIGNIFICANT",W66)))</formula>
    </cfRule>
    <cfRule type="containsText" dxfId="936" priority="1717" operator="containsText" text="MODERATE">
      <formula>NOT(ISERROR(SEARCH("MODERATE",W66)))</formula>
    </cfRule>
    <cfRule type="containsText" dxfId="935" priority="1718" operator="containsText" text="LOW">
      <formula>NOT(ISERROR(SEARCH("LOW",W66)))</formula>
    </cfRule>
  </conditionalFormatting>
  <conditionalFormatting sqref="K66:M66">
    <cfRule type="containsText" dxfId="934" priority="1710" operator="containsText" text="D">
      <formula>NOT(ISERROR(SEARCH("D",K66)))</formula>
    </cfRule>
    <cfRule type="containsText" dxfId="933" priority="1711" operator="containsText" text="C">
      <formula>NOT(ISERROR(SEARCH("C",K66)))</formula>
    </cfRule>
    <cfRule type="containsText" dxfId="932" priority="1712" operator="containsText" text="B/C">
      <formula>NOT(ISERROR(SEARCH("B/C",K66)))</formula>
    </cfRule>
    <cfRule type="containsText" dxfId="931" priority="1713" operator="containsText" text="B">
      <formula>NOT(ISERROR(SEARCH("B",K66)))</formula>
    </cfRule>
    <cfRule type="containsText" dxfId="930" priority="1714" operator="containsText" text="A">
      <formula>NOT(ISERROR(SEARCH("A",K66)))</formula>
    </cfRule>
  </conditionalFormatting>
  <conditionalFormatting sqref="A66 D66">
    <cfRule type="expression" dxfId="929" priority="1709" stopIfTrue="1">
      <formula>#REF!="YES"</formula>
    </cfRule>
  </conditionalFormatting>
  <conditionalFormatting sqref="B66">
    <cfRule type="expression" dxfId="928" priority="1708" stopIfTrue="1">
      <formula>#REF!="YES"</formula>
    </cfRule>
  </conditionalFormatting>
  <conditionalFormatting sqref="W61">
    <cfRule type="containsText" dxfId="927" priority="1759" operator="containsText" text="HIGH">
      <formula>NOT(ISERROR(SEARCH("HIGH",W61)))</formula>
    </cfRule>
    <cfRule type="containsText" dxfId="926" priority="1760" operator="containsText" text="SIGNIFICANT">
      <formula>NOT(ISERROR(SEARCH("SIGNIFICANT",W61)))</formula>
    </cfRule>
    <cfRule type="containsText" dxfId="925" priority="1761" operator="containsText" text="MODERATE">
      <formula>NOT(ISERROR(SEARCH("MODERATE",W61)))</formula>
    </cfRule>
    <cfRule type="containsText" dxfId="924" priority="1762" operator="containsText" text="LOW">
      <formula>NOT(ISERROR(SEARCH("LOW",W61)))</formula>
    </cfRule>
  </conditionalFormatting>
  <conditionalFormatting sqref="L61:M61">
    <cfRule type="containsText" dxfId="923" priority="1754" operator="containsText" text="D">
      <formula>NOT(ISERROR(SEARCH("D",L61)))</formula>
    </cfRule>
    <cfRule type="containsText" dxfId="922" priority="1755" operator="containsText" text="C">
      <formula>NOT(ISERROR(SEARCH("C",L61)))</formula>
    </cfRule>
    <cfRule type="containsText" dxfId="921" priority="1756" operator="containsText" text="B/C">
      <formula>NOT(ISERROR(SEARCH("B/C",L61)))</formula>
    </cfRule>
    <cfRule type="containsText" dxfId="920" priority="1757" operator="containsText" text="B">
      <formula>NOT(ISERROR(SEARCH("B",L61)))</formula>
    </cfRule>
    <cfRule type="containsText" dxfId="919" priority="1758" operator="containsText" text="A">
      <formula>NOT(ISERROR(SEARCH("A",L61)))</formula>
    </cfRule>
  </conditionalFormatting>
  <conditionalFormatting sqref="A61 D61">
    <cfRule type="expression" dxfId="918" priority="1753" stopIfTrue="1">
      <formula>#REF!="YES"</formula>
    </cfRule>
  </conditionalFormatting>
  <conditionalFormatting sqref="B61:C61">
    <cfRule type="expression" dxfId="917" priority="1752" stopIfTrue="1">
      <formula>#REF!="YES"</formula>
    </cfRule>
  </conditionalFormatting>
  <conditionalFormatting sqref="W62">
    <cfRule type="containsText" dxfId="916" priority="1748" operator="containsText" text="HIGH">
      <formula>NOT(ISERROR(SEARCH("HIGH",W62)))</formula>
    </cfRule>
    <cfRule type="containsText" dxfId="915" priority="1749" operator="containsText" text="SIGNIFICANT">
      <formula>NOT(ISERROR(SEARCH("SIGNIFICANT",W62)))</formula>
    </cfRule>
    <cfRule type="containsText" dxfId="914" priority="1750" operator="containsText" text="MODERATE">
      <formula>NOT(ISERROR(SEARCH("MODERATE",W62)))</formula>
    </cfRule>
    <cfRule type="containsText" dxfId="913" priority="1751" operator="containsText" text="LOW">
      <formula>NOT(ISERROR(SEARCH("LOW",W62)))</formula>
    </cfRule>
  </conditionalFormatting>
  <conditionalFormatting sqref="L62:M62">
    <cfRule type="containsText" dxfId="912" priority="1743" operator="containsText" text="D">
      <formula>NOT(ISERROR(SEARCH("D",L62)))</formula>
    </cfRule>
    <cfRule type="containsText" dxfId="911" priority="1744" operator="containsText" text="C">
      <formula>NOT(ISERROR(SEARCH("C",L62)))</formula>
    </cfRule>
    <cfRule type="containsText" dxfId="910" priority="1745" operator="containsText" text="B/C">
      <formula>NOT(ISERROR(SEARCH("B/C",L62)))</formula>
    </cfRule>
    <cfRule type="containsText" dxfId="909" priority="1746" operator="containsText" text="B">
      <formula>NOT(ISERROR(SEARCH("B",L62)))</formula>
    </cfRule>
    <cfRule type="containsText" dxfId="908" priority="1747" operator="containsText" text="A">
      <formula>NOT(ISERROR(SEARCH("A",L62)))</formula>
    </cfRule>
  </conditionalFormatting>
  <conditionalFormatting sqref="A62 D62">
    <cfRule type="expression" dxfId="907" priority="1742" stopIfTrue="1">
      <formula>#REF!="YES"</formula>
    </cfRule>
  </conditionalFormatting>
  <conditionalFormatting sqref="B62">
    <cfRule type="expression" dxfId="906" priority="1741" stopIfTrue="1">
      <formula>#REF!="YES"</formula>
    </cfRule>
  </conditionalFormatting>
  <conditionalFormatting sqref="W65">
    <cfRule type="containsText" dxfId="905" priority="1737" operator="containsText" text="HIGH">
      <formula>NOT(ISERROR(SEARCH("HIGH",W65)))</formula>
    </cfRule>
    <cfRule type="containsText" dxfId="904" priority="1738" operator="containsText" text="SIGNIFICANT">
      <formula>NOT(ISERROR(SEARCH("SIGNIFICANT",W65)))</formula>
    </cfRule>
    <cfRule type="containsText" dxfId="903" priority="1739" operator="containsText" text="MODERATE">
      <formula>NOT(ISERROR(SEARCH("MODERATE",W65)))</formula>
    </cfRule>
    <cfRule type="containsText" dxfId="902" priority="1740" operator="containsText" text="LOW">
      <formula>NOT(ISERROR(SEARCH("LOW",W65)))</formula>
    </cfRule>
  </conditionalFormatting>
  <conditionalFormatting sqref="K65:M65">
    <cfRule type="containsText" dxfId="901" priority="1732" operator="containsText" text="D">
      <formula>NOT(ISERROR(SEARCH("D",K65)))</formula>
    </cfRule>
    <cfRule type="containsText" dxfId="900" priority="1733" operator="containsText" text="C">
      <formula>NOT(ISERROR(SEARCH("C",K65)))</formula>
    </cfRule>
    <cfRule type="containsText" dxfId="899" priority="1734" operator="containsText" text="B/C">
      <formula>NOT(ISERROR(SEARCH("B/C",K65)))</formula>
    </cfRule>
    <cfRule type="containsText" dxfId="898" priority="1735" operator="containsText" text="B">
      <formula>NOT(ISERROR(SEARCH("B",K65)))</formula>
    </cfRule>
    <cfRule type="containsText" dxfId="897" priority="1736" operator="containsText" text="A">
      <formula>NOT(ISERROR(SEARCH("A",K65)))</formula>
    </cfRule>
  </conditionalFormatting>
  <conditionalFormatting sqref="A65 D65">
    <cfRule type="expression" dxfId="896" priority="1731" stopIfTrue="1">
      <formula>#REF!="YES"</formula>
    </cfRule>
  </conditionalFormatting>
  <conditionalFormatting sqref="B65">
    <cfRule type="expression" dxfId="895" priority="1730" stopIfTrue="1">
      <formula>#REF!="YES"</formula>
    </cfRule>
  </conditionalFormatting>
  <conditionalFormatting sqref="W63">
    <cfRule type="containsText" dxfId="894" priority="1726" operator="containsText" text="HIGH">
      <formula>NOT(ISERROR(SEARCH("HIGH",W63)))</formula>
    </cfRule>
    <cfRule type="containsText" dxfId="893" priority="1727" operator="containsText" text="SIGNIFICANT">
      <formula>NOT(ISERROR(SEARCH("SIGNIFICANT",W63)))</formula>
    </cfRule>
    <cfRule type="containsText" dxfId="892" priority="1728" operator="containsText" text="MODERATE">
      <formula>NOT(ISERROR(SEARCH("MODERATE",W63)))</formula>
    </cfRule>
    <cfRule type="containsText" dxfId="891" priority="1729" operator="containsText" text="LOW">
      <formula>NOT(ISERROR(SEARCH("LOW",W63)))</formula>
    </cfRule>
  </conditionalFormatting>
  <conditionalFormatting sqref="K63:M63">
    <cfRule type="containsText" dxfId="890" priority="1721" operator="containsText" text="D">
      <formula>NOT(ISERROR(SEARCH("D",K63)))</formula>
    </cfRule>
    <cfRule type="containsText" dxfId="889" priority="1722" operator="containsText" text="C">
      <formula>NOT(ISERROR(SEARCH("C",K63)))</formula>
    </cfRule>
    <cfRule type="containsText" dxfId="888" priority="1723" operator="containsText" text="B/C">
      <formula>NOT(ISERROR(SEARCH("B/C",K63)))</formula>
    </cfRule>
    <cfRule type="containsText" dxfId="887" priority="1724" operator="containsText" text="B">
      <formula>NOT(ISERROR(SEARCH("B",K63)))</formula>
    </cfRule>
    <cfRule type="containsText" dxfId="886" priority="1725" operator="containsText" text="A">
      <formula>NOT(ISERROR(SEARCH("A",K63)))</formula>
    </cfRule>
  </conditionalFormatting>
  <conditionalFormatting sqref="A63 D63">
    <cfRule type="expression" dxfId="885" priority="1720" stopIfTrue="1">
      <formula>#REF!="YES"</formula>
    </cfRule>
  </conditionalFormatting>
  <conditionalFormatting sqref="B63">
    <cfRule type="expression" dxfId="884" priority="1719" stopIfTrue="1">
      <formula>#REF!="YES"</formula>
    </cfRule>
  </conditionalFormatting>
  <conditionalFormatting sqref="C62">
    <cfRule type="expression" dxfId="883" priority="1705" stopIfTrue="1">
      <formula>#REF!="YES"</formula>
    </cfRule>
  </conditionalFormatting>
  <conditionalFormatting sqref="C63">
    <cfRule type="expression" dxfId="882" priority="1704" stopIfTrue="1">
      <formula>#REF!="YES"</formula>
    </cfRule>
  </conditionalFormatting>
  <conditionalFormatting sqref="C65">
    <cfRule type="expression" dxfId="881" priority="1703" stopIfTrue="1">
      <formula>#REF!="YES"</formula>
    </cfRule>
  </conditionalFormatting>
  <conditionalFormatting sqref="C66">
    <cfRule type="expression" dxfId="880" priority="1702" stopIfTrue="1">
      <formula>#REF!="YES"</formula>
    </cfRule>
  </conditionalFormatting>
  <conditionalFormatting sqref="W71">
    <cfRule type="containsText" dxfId="879" priority="1698" operator="containsText" text="HIGH">
      <formula>NOT(ISERROR(SEARCH("HIGH",W71)))</formula>
    </cfRule>
    <cfRule type="containsText" dxfId="878" priority="1699" operator="containsText" text="SIGNIFICANT">
      <formula>NOT(ISERROR(SEARCH("SIGNIFICANT",W71)))</formula>
    </cfRule>
    <cfRule type="containsText" dxfId="877" priority="1700" operator="containsText" text="MODERATE">
      <formula>NOT(ISERROR(SEARCH("MODERATE",W71)))</formula>
    </cfRule>
    <cfRule type="containsText" dxfId="876" priority="1701" operator="containsText" text="LOW">
      <formula>NOT(ISERROR(SEARCH("LOW",W71)))</formula>
    </cfRule>
  </conditionalFormatting>
  <conditionalFormatting sqref="K71:M71">
    <cfRule type="containsText" dxfId="875" priority="1693" operator="containsText" text="D">
      <formula>NOT(ISERROR(SEARCH("D",K71)))</formula>
    </cfRule>
    <cfRule type="containsText" dxfId="874" priority="1694" operator="containsText" text="C">
      <formula>NOT(ISERROR(SEARCH("C",K71)))</formula>
    </cfRule>
    <cfRule type="containsText" dxfId="873" priority="1695" operator="containsText" text="B/C">
      <formula>NOT(ISERROR(SEARCH("B/C",K71)))</formula>
    </cfRule>
    <cfRule type="containsText" dxfId="872" priority="1696" operator="containsText" text="B">
      <formula>NOT(ISERROR(SEARCH("B",K71)))</formula>
    </cfRule>
    <cfRule type="containsText" dxfId="871" priority="1697" operator="containsText" text="A">
      <formula>NOT(ISERROR(SEARCH("A",K71)))</formula>
    </cfRule>
  </conditionalFormatting>
  <conditionalFormatting sqref="A71 D71">
    <cfRule type="expression" dxfId="870" priority="1692" stopIfTrue="1">
      <formula>#REF!="YES"</formula>
    </cfRule>
  </conditionalFormatting>
  <conditionalFormatting sqref="B71">
    <cfRule type="expression" dxfId="869" priority="1691" stopIfTrue="1">
      <formula>#REF!="YES"</formula>
    </cfRule>
  </conditionalFormatting>
  <conditionalFormatting sqref="C71">
    <cfRule type="expression" dxfId="868" priority="1690" stopIfTrue="1">
      <formula>#REF!="YES"</formula>
    </cfRule>
  </conditionalFormatting>
  <conditionalFormatting sqref="W72">
    <cfRule type="containsText" dxfId="867" priority="1686" operator="containsText" text="HIGH">
      <formula>NOT(ISERROR(SEARCH("HIGH",W72)))</formula>
    </cfRule>
    <cfRule type="containsText" dxfId="866" priority="1687" operator="containsText" text="SIGNIFICANT">
      <formula>NOT(ISERROR(SEARCH("SIGNIFICANT",W72)))</formula>
    </cfRule>
    <cfRule type="containsText" dxfId="865" priority="1688" operator="containsText" text="MODERATE">
      <formula>NOT(ISERROR(SEARCH("MODERATE",W72)))</formula>
    </cfRule>
    <cfRule type="containsText" dxfId="864" priority="1689" operator="containsText" text="LOW">
      <formula>NOT(ISERROR(SEARCH("LOW",W72)))</formula>
    </cfRule>
  </conditionalFormatting>
  <conditionalFormatting sqref="K72:M72">
    <cfRule type="containsText" dxfId="863" priority="1681" operator="containsText" text="D">
      <formula>NOT(ISERROR(SEARCH("D",K72)))</formula>
    </cfRule>
    <cfRule type="containsText" dxfId="862" priority="1682" operator="containsText" text="C">
      <formula>NOT(ISERROR(SEARCH("C",K72)))</formula>
    </cfRule>
    <cfRule type="containsText" dxfId="861" priority="1683" operator="containsText" text="B/C">
      <formula>NOT(ISERROR(SEARCH("B/C",K72)))</formula>
    </cfRule>
    <cfRule type="containsText" dxfId="860" priority="1684" operator="containsText" text="B">
      <formula>NOT(ISERROR(SEARCH("B",K72)))</formula>
    </cfRule>
    <cfRule type="containsText" dxfId="859" priority="1685" operator="containsText" text="A">
      <formula>NOT(ISERROR(SEARCH("A",K72)))</formula>
    </cfRule>
  </conditionalFormatting>
  <conditionalFormatting sqref="A72 D72">
    <cfRule type="expression" dxfId="858" priority="1680" stopIfTrue="1">
      <formula>#REF!="YES"</formula>
    </cfRule>
  </conditionalFormatting>
  <conditionalFormatting sqref="B72">
    <cfRule type="expression" dxfId="857" priority="1679" stopIfTrue="1">
      <formula>#REF!="YES"</formula>
    </cfRule>
  </conditionalFormatting>
  <conditionalFormatting sqref="C72">
    <cfRule type="expression" dxfId="856" priority="1678" stopIfTrue="1">
      <formula>#REF!="YES"</formula>
    </cfRule>
  </conditionalFormatting>
  <conditionalFormatting sqref="W79">
    <cfRule type="containsText" dxfId="855" priority="1531" operator="containsText" text="HIGH">
      <formula>NOT(ISERROR(SEARCH("HIGH",W79)))</formula>
    </cfRule>
    <cfRule type="containsText" dxfId="854" priority="1532" operator="containsText" text="SIGNIFICANT">
      <formula>NOT(ISERROR(SEARCH("SIGNIFICANT",W79)))</formula>
    </cfRule>
    <cfRule type="containsText" dxfId="853" priority="1533" operator="containsText" text="MODERATE">
      <formula>NOT(ISERROR(SEARCH("MODERATE",W79)))</formula>
    </cfRule>
    <cfRule type="containsText" dxfId="852" priority="1534" operator="containsText" text="LOW">
      <formula>NOT(ISERROR(SEARCH("LOW",W79)))</formula>
    </cfRule>
  </conditionalFormatting>
  <conditionalFormatting sqref="K79:M79">
    <cfRule type="containsText" dxfId="851" priority="1526" operator="containsText" text="D">
      <formula>NOT(ISERROR(SEARCH("D",K79)))</formula>
    </cfRule>
    <cfRule type="containsText" dxfId="850" priority="1527" operator="containsText" text="C">
      <formula>NOT(ISERROR(SEARCH("C",K79)))</formula>
    </cfRule>
    <cfRule type="containsText" dxfId="849" priority="1528" operator="containsText" text="B/C">
      <formula>NOT(ISERROR(SEARCH("B/C",K79)))</formula>
    </cfRule>
    <cfRule type="containsText" dxfId="848" priority="1529" operator="containsText" text="B">
      <formula>NOT(ISERROR(SEARCH("B",K79)))</formula>
    </cfRule>
    <cfRule type="containsText" dxfId="847" priority="1530" operator="containsText" text="A">
      <formula>NOT(ISERROR(SEARCH("A",K79)))</formula>
    </cfRule>
  </conditionalFormatting>
  <conditionalFormatting sqref="A79 D79">
    <cfRule type="expression" dxfId="846" priority="1525" stopIfTrue="1">
      <formula>#REF!="YES"</formula>
    </cfRule>
  </conditionalFormatting>
  <conditionalFormatting sqref="B79">
    <cfRule type="expression" dxfId="845" priority="1524" stopIfTrue="1">
      <formula>#REF!="YES"</formula>
    </cfRule>
  </conditionalFormatting>
  <conditionalFormatting sqref="W74">
    <cfRule type="containsText" dxfId="844" priority="1575" operator="containsText" text="HIGH">
      <formula>NOT(ISERROR(SEARCH("HIGH",W74)))</formula>
    </cfRule>
    <cfRule type="containsText" dxfId="843" priority="1576" operator="containsText" text="SIGNIFICANT">
      <formula>NOT(ISERROR(SEARCH("SIGNIFICANT",W74)))</formula>
    </cfRule>
    <cfRule type="containsText" dxfId="842" priority="1577" operator="containsText" text="MODERATE">
      <formula>NOT(ISERROR(SEARCH("MODERATE",W74)))</formula>
    </cfRule>
    <cfRule type="containsText" dxfId="841" priority="1578" operator="containsText" text="LOW">
      <formula>NOT(ISERROR(SEARCH("LOW",W74)))</formula>
    </cfRule>
  </conditionalFormatting>
  <conditionalFormatting sqref="L74:M74">
    <cfRule type="containsText" dxfId="840" priority="1570" operator="containsText" text="D">
      <formula>NOT(ISERROR(SEARCH("D",L74)))</formula>
    </cfRule>
    <cfRule type="containsText" dxfId="839" priority="1571" operator="containsText" text="C">
      <formula>NOT(ISERROR(SEARCH("C",L74)))</formula>
    </cfRule>
    <cfRule type="containsText" dxfId="838" priority="1572" operator="containsText" text="B/C">
      <formula>NOT(ISERROR(SEARCH("B/C",L74)))</formula>
    </cfRule>
    <cfRule type="containsText" dxfId="837" priority="1573" operator="containsText" text="B">
      <formula>NOT(ISERROR(SEARCH("B",L74)))</formula>
    </cfRule>
    <cfRule type="containsText" dxfId="836" priority="1574" operator="containsText" text="A">
      <formula>NOT(ISERROR(SEARCH("A",L74)))</formula>
    </cfRule>
  </conditionalFormatting>
  <conditionalFormatting sqref="A74 D74">
    <cfRule type="expression" dxfId="835" priority="1569" stopIfTrue="1">
      <formula>#REF!="YES"</formula>
    </cfRule>
  </conditionalFormatting>
  <conditionalFormatting sqref="B74">
    <cfRule type="expression" dxfId="834" priority="1568" stopIfTrue="1">
      <formula>#REF!="YES"</formula>
    </cfRule>
  </conditionalFormatting>
  <conditionalFormatting sqref="W75">
    <cfRule type="containsText" dxfId="833" priority="1564" operator="containsText" text="HIGH">
      <formula>NOT(ISERROR(SEARCH("HIGH",W75)))</formula>
    </cfRule>
    <cfRule type="containsText" dxfId="832" priority="1565" operator="containsText" text="SIGNIFICANT">
      <formula>NOT(ISERROR(SEARCH("SIGNIFICANT",W75)))</formula>
    </cfRule>
    <cfRule type="containsText" dxfId="831" priority="1566" operator="containsText" text="MODERATE">
      <formula>NOT(ISERROR(SEARCH("MODERATE",W75)))</formula>
    </cfRule>
    <cfRule type="containsText" dxfId="830" priority="1567" operator="containsText" text="LOW">
      <formula>NOT(ISERROR(SEARCH("LOW",W75)))</formula>
    </cfRule>
  </conditionalFormatting>
  <conditionalFormatting sqref="L75:M75">
    <cfRule type="containsText" dxfId="829" priority="1559" operator="containsText" text="D">
      <formula>NOT(ISERROR(SEARCH("D",L75)))</formula>
    </cfRule>
    <cfRule type="containsText" dxfId="828" priority="1560" operator="containsText" text="C">
      <formula>NOT(ISERROR(SEARCH("C",L75)))</formula>
    </cfRule>
    <cfRule type="containsText" dxfId="827" priority="1561" operator="containsText" text="B/C">
      <formula>NOT(ISERROR(SEARCH("B/C",L75)))</formula>
    </cfRule>
    <cfRule type="containsText" dxfId="826" priority="1562" operator="containsText" text="B">
      <formula>NOT(ISERROR(SEARCH("B",L75)))</formula>
    </cfRule>
    <cfRule type="containsText" dxfId="825" priority="1563" operator="containsText" text="A">
      <formula>NOT(ISERROR(SEARCH("A",L75)))</formula>
    </cfRule>
  </conditionalFormatting>
  <conditionalFormatting sqref="A75 D75">
    <cfRule type="expression" dxfId="824" priority="1558" stopIfTrue="1">
      <formula>#REF!="YES"</formula>
    </cfRule>
  </conditionalFormatting>
  <conditionalFormatting sqref="B75">
    <cfRule type="expression" dxfId="823" priority="1557" stopIfTrue="1">
      <formula>#REF!="YES"</formula>
    </cfRule>
  </conditionalFormatting>
  <conditionalFormatting sqref="W78">
    <cfRule type="containsText" dxfId="822" priority="1553" operator="containsText" text="HIGH">
      <formula>NOT(ISERROR(SEARCH("HIGH",W78)))</formula>
    </cfRule>
    <cfRule type="containsText" dxfId="821" priority="1554" operator="containsText" text="SIGNIFICANT">
      <formula>NOT(ISERROR(SEARCH("SIGNIFICANT",W78)))</formula>
    </cfRule>
    <cfRule type="containsText" dxfId="820" priority="1555" operator="containsText" text="MODERATE">
      <formula>NOT(ISERROR(SEARCH("MODERATE",W78)))</formula>
    </cfRule>
    <cfRule type="containsText" dxfId="819" priority="1556" operator="containsText" text="LOW">
      <formula>NOT(ISERROR(SEARCH("LOW",W78)))</formula>
    </cfRule>
  </conditionalFormatting>
  <conditionalFormatting sqref="K78:M78">
    <cfRule type="containsText" dxfId="818" priority="1548" operator="containsText" text="D">
      <formula>NOT(ISERROR(SEARCH("D",K78)))</formula>
    </cfRule>
    <cfRule type="containsText" dxfId="817" priority="1549" operator="containsText" text="C">
      <formula>NOT(ISERROR(SEARCH("C",K78)))</formula>
    </cfRule>
    <cfRule type="containsText" dxfId="816" priority="1550" operator="containsText" text="B/C">
      <formula>NOT(ISERROR(SEARCH("B/C",K78)))</formula>
    </cfRule>
    <cfRule type="containsText" dxfId="815" priority="1551" operator="containsText" text="B">
      <formula>NOT(ISERROR(SEARCH("B",K78)))</formula>
    </cfRule>
    <cfRule type="containsText" dxfId="814" priority="1552" operator="containsText" text="A">
      <formula>NOT(ISERROR(SEARCH("A",K78)))</formula>
    </cfRule>
  </conditionalFormatting>
  <conditionalFormatting sqref="A78 D78">
    <cfRule type="expression" dxfId="813" priority="1547" stopIfTrue="1">
      <formula>#REF!="YES"</formula>
    </cfRule>
  </conditionalFormatting>
  <conditionalFormatting sqref="B78">
    <cfRule type="expression" dxfId="812" priority="1546" stopIfTrue="1">
      <formula>#REF!="YES"</formula>
    </cfRule>
  </conditionalFormatting>
  <conditionalFormatting sqref="W76">
    <cfRule type="containsText" dxfId="811" priority="1542" operator="containsText" text="HIGH">
      <formula>NOT(ISERROR(SEARCH("HIGH",W76)))</formula>
    </cfRule>
    <cfRule type="containsText" dxfId="810" priority="1543" operator="containsText" text="SIGNIFICANT">
      <formula>NOT(ISERROR(SEARCH("SIGNIFICANT",W76)))</formula>
    </cfRule>
    <cfRule type="containsText" dxfId="809" priority="1544" operator="containsText" text="MODERATE">
      <formula>NOT(ISERROR(SEARCH("MODERATE",W76)))</formula>
    </cfRule>
    <cfRule type="containsText" dxfId="808" priority="1545" operator="containsText" text="LOW">
      <formula>NOT(ISERROR(SEARCH("LOW",W76)))</formula>
    </cfRule>
  </conditionalFormatting>
  <conditionalFormatting sqref="K76:M76">
    <cfRule type="containsText" dxfId="807" priority="1537" operator="containsText" text="D">
      <formula>NOT(ISERROR(SEARCH("D",K76)))</formula>
    </cfRule>
    <cfRule type="containsText" dxfId="806" priority="1538" operator="containsText" text="C">
      <formula>NOT(ISERROR(SEARCH("C",K76)))</formula>
    </cfRule>
    <cfRule type="containsText" dxfId="805" priority="1539" operator="containsText" text="B/C">
      <formula>NOT(ISERROR(SEARCH("B/C",K76)))</formula>
    </cfRule>
    <cfRule type="containsText" dxfId="804" priority="1540" operator="containsText" text="B">
      <formula>NOT(ISERROR(SEARCH("B",K76)))</formula>
    </cfRule>
    <cfRule type="containsText" dxfId="803" priority="1541" operator="containsText" text="A">
      <formula>NOT(ISERROR(SEARCH("A",K76)))</formula>
    </cfRule>
  </conditionalFormatting>
  <conditionalFormatting sqref="A76 D76">
    <cfRule type="expression" dxfId="802" priority="1536" stopIfTrue="1">
      <formula>#REF!="YES"</formula>
    </cfRule>
  </conditionalFormatting>
  <conditionalFormatting sqref="B76">
    <cfRule type="expression" dxfId="801" priority="1535" stopIfTrue="1">
      <formula>#REF!="YES"</formula>
    </cfRule>
  </conditionalFormatting>
  <conditionalFormatting sqref="C78:C79">
    <cfRule type="expression" dxfId="800" priority="1521" stopIfTrue="1">
      <formula>#REF!="YES"</formula>
    </cfRule>
  </conditionalFormatting>
  <conditionalFormatting sqref="W84">
    <cfRule type="containsText" dxfId="799" priority="1293" operator="containsText" text="HIGH">
      <formula>NOT(ISERROR(SEARCH("HIGH",W84)))</formula>
    </cfRule>
    <cfRule type="containsText" dxfId="798" priority="1294" operator="containsText" text="SIGNIFICANT">
      <formula>NOT(ISERROR(SEARCH("SIGNIFICANT",W84)))</formula>
    </cfRule>
    <cfRule type="containsText" dxfId="797" priority="1295" operator="containsText" text="MODERATE">
      <formula>NOT(ISERROR(SEARCH("MODERATE",W84)))</formula>
    </cfRule>
    <cfRule type="containsText" dxfId="796" priority="1296" operator="containsText" text="LOW">
      <formula>NOT(ISERROR(SEARCH("LOW",W84)))</formula>
    </cfRule>
  </conditionalFormatting>
  <conditionalFormatting sqref="L84:M84">
    <cfRule type="containsText" dxfId="795" priority="1288" operator="containsText" text="D">
      <formula>NOT(ISERROR(SEARCH("D",L84)))</formula>
    </cfRule>
    <cfRule type="containsText" dxfId="794" priority="1289" operator="containsText" text="C">
      <formula>NOT(ISERROR(SEARCH("C",L84)))</formula>
    </cfRule>
    <cfRule type="containsText" dxfId="793" priority="1290" operator="containsText" text="B/C">
      <formula>NOT(ISERROR(SEARCH("B/C",L84)))</formula>
    </cfRule>
    <cfRule type="containsText" dxfId="792" priority="1291" operator="containsText" text="B">
      <formula>NOT(ISERROR(SEARCH("B",L84)))</formula>
    </cfRule>
    <cfRule type="containsText" dxfId="791" priority="1292" operator="containsText" text="A">
      <formula>NOT(ISERROR(SEARCH("A",L84)))</formula>
    </cfRule>
  </conditionalFormatting>
  <conditionalFormatting sqref="A84 D84">
    <cfRule type="expression" dxfId="790" priority="1287" stopIfTrue="1">
      <formula>#REF!="YES"</formula>
    </cfRule>
  </conditionalFormatting>
  <conditionalFormatting sqref="B84">
    <cfRule type="expression" dxfId="789" priority="1286" stopIfTrue="1">
      <formula>#REF!="YES"</formula>
    </cfRule>
  </conditionalFormatting>
  <conditionalFormatting sqref="W88">
    <cfRule type="containsText" dxfId="788" priority="1271" operator="containsText" text="HIGH">
      <formula>NOT(ISERROR(SEARCH("HIGH",W88)))</formula>
    </cfRule>
    <cfRule type="containsText" dxfId="787" priority="1272" operator="containsText" text="SIGNIFICANT">
      <formula>NOT(ISERROR(SEARCH("SIGNIFICANT",W88)))</formula>
    </cfRule>
    <cfRule type="containsText" dxfId="786" priority="1273" operator="containsText" text="MODERATE">
      <formula>NOT(ISERROR(SEARCH("MODERATE",W88)))</formula>
    </cfRule>
    <cfRule type="containsText" dxfId="785" priority="1274" operator="containsText" text="LOW">
      <formula>NOT(ISERROR(SEARCH("LOW",W88)))</formula>
    </cfRule>
  </conditionalFormatting>
  <conditionalFormatting sqref="K88:M88">
    <cfRule type="containsText" dxfId="784" priority="1266" operator="containsText" text="D">
      <formula>NOT(ISERROR(SEARCH("D",K88)))</formula>
    </cfRule>
    <cfRule type="containsText" dxfId="783" priority="1267" operator="containsText" text="C">
      <formula>NOT(ISERROR(SEARCH("C",K88)))</formula>
    </cfRule>
    <cfRule type="containsText" dxfId="782" priority="1268" operator="containsText" text="B/C">
      <formula>NOT(ISERROR(SEARCH("B/C",K88)))</formula>
    </cfRule>
    <cfRule type="containsText" dxfId="781" priority="1269" operator="containsText" text="B">
      <formula>NOT(ISERROR(SEARCH("B",K88)))</formula>
    </cfRule>
    <cfRule type="containsText" dxfId="780" priority="1270" operator="containsText" text="A">
      <formula>NOT(ISERROR(SEARCH("A",K88)))</formula>
    </cfRule>
  </conditionalFormatting>
  <conditionalFormatting sqref="A88 D88">
    <cfRule type="expression" dxfId="779" priority="1265" stopIfTrue="1">
      <formula>#REF!="YES"</formula>
    </cfRule>
  </conditionalFormatting>
  <conditionalFormatting sqref="B88">
    <cfRule type="expression" dxfId="778" priority="1264" stopIfTrue="1">
      <formula>#REF!="YES"</formula>
    </cfRule>
  </conditionalFormatting>
  <conditionalFormatting sqref="C74:C76">
    <cfRule type="expression" dxfId="777" priority="1459" stopIfTrue="1">
      <formula>#REF!="YES"</formula>
    </cfRule>
  </conditionalFormatting>
  <conditionalFormatting sqref="C35">
    <cfRule type="expression" dxfId="776" priority="1458" stopIfTrue="1">
      <formula>#REF!="YES"</formula>
    </cfRule>
  </conditionalFormatting>
  <conditionalFormatting sqref="C32">
    <cfRule type="expression" dxfId="775" priority="1457" stopIfTrue="1">
      <formula>#REF!="YES"</formula>
    </cfRule>
  </conditionalFormatting>
  <conditionalFormatting sqref="C31">
    <cfRule type="expression" dxfId="774" priority="1456" stopIfTrue="1">
      <formula>#REF!="YES"</formula>
    </cfRule>
  </conditionalFormatting>
  <conditionalFormatting sqref="C30">
    <cfRule type="expression" dxfId="773" priority="1455" stopIfTrue="1">
      <formula>#REF!="YES"</formula>
    </cfRule>
  </conditionalFormatting>
  <conditionalFormatting sqref="C84 C88:C89">
    <cfRule type="expression" dxfId="772" priority="1240" stopIfTrue="1">
      <formula>#REF!="YES"</formula>
    </cfRule>
  </conditionalFormatting>
  <conditionalFormatting sqref="W89">
    <cfRule type="containsText" dxfId="771" priority="1249" operator="containsText" text="HIGH">
      <formula>NOT(ISERROR(SEARCH("HIGH",W89)))</formula>
    </cfRule>
    <cfRule type="containsText" dxfId="770" priority="1250" operator="containsText" text="SIGNIFICANT">
      <formula>NOT(ISERROR(SEARCH("SIGNIFICANT",W89)))</formula>
    </cfRule>
    <cfRule type="containsText" dxfId="769" priority="1251" operator="containsText" text="MODERATE">
      <formula>NOT(ISERROR(SEARCH("MODERATE",W89)))</formula>
    </cfRule>
    <cfRule type="containsText" dxfId="768" priority="1252" operator="containsText" text="LOW">
      <formula>NOT(ISERROR(SEARCH("LOW",W89)))</formula>
    </cfRule>
  </conditionalFormatting>
  <conditionalFormatting sqref="K89:M89">
    <cfRule type="containsText" dxfId="767" priority="1244" operator="containsText" text="D">
      <formula>NOT(ISERROR(SEARCH("D",K89)))</formula>
    </cfRule>
    <cfRule type="containsText" dxfId="766" priority="1245" operator="containsText" text="C">
      <formula>NOT(ISERROR(SEARCH("C",K89)))</formula>
    </cfRule>
    <cfRule type="containsText" dxfId="765" priority="1246" operator="containsText" text="B/C">
      <formula>NOT(ISERROR(SEARCH("B/C",K89)))</formula>
    </cfRule>
    <cfRule type="containsText" dxfId="764" priority="1247" operator="containsText" text="B">
      <formula>NOT(ISERROR(SEARCH("B",K89)))</formula>
    </cfRule>
    <cfRule type="containsText" dxfId="763" priority="1248" operator="containsText" text="A">
      <formula>NOT(ISERROR(SEARCH("A",K89)))</formula>
    </cfRule>
  </conditionalFormatting>
  <conditionalFormatting sqref="A89 D89">
    <cfRule type="expression" dxfId="762" priority="1243" stopIfTrue="1">
      <formula>#REF!="YES"</formula>
    </cfRule>
  </conditionalFormatting>
  <conditionalFormatting sqref="B89">
    <cfRule type="expression" dxfId="761" priority="1242" stopIfTrue="1">
      <formula>#REF!="YES"</formula>
    </cfRule>
  </conditionalFormatting>
  <conditionalFormatting sqref="W86">
    <cfRule type="containsText" dxfId="760" priority="1260" operator="containsText" text="HIGH">
      <formula>NOT(ISERROR(SEARCH("HIGH",W86)))</formula>
    </cfRule>
    <cfRule type="containsText" dxfId="759" priority="1261" operator="containsText" text="SIGNIFICANT">
      <formula>NOT(ISERROR(SEARCH("SIGNIFICANT",W86)))</formula>
    </cfRule>
    <cfRule type="containsText" dxfId="758" priority="1262" operator="containsText" text="MODERATE">
      <formula>NOT(ISERROR(SEARCH("MODERATE",W86)))</formula>
    </cfRule>
    <cfRule type="containsText" dxfId="757" priority="1263" operator="containsText" text="LOW">
      <formula>NOT(ISERROR(SEARCH("LOW",W86)))</formula>
    </cfRule>
  </conditionalFormatting>
  <conditionalFormatting sqref="K86:M86">
    <cfRule type="containsText" dxfId="756" priority="1255" operator="containsText" text="D">
      <formula>NOT(ISERROR(SEARCH("D",K86)))</formula>
    </cfRule>
    <cfRule type="containsText" dxfId="755" priority="1256" operator="containsText" text="C">
      <formula>NOT(ISERROR(SEARCH("C",K86)))</formula>
    </cfRule>
    <cfRule type="containsText" dxfId="754" priority="1257" operator="containsText" text="B/C">
      <formula>NOT(ISERROR(SEARCH("B/C",K86)))</formula>
    </cfRule>
    <cfRule type="containsText" dxfId="753" priority="1258" operator="containsText" text="B">
      <formula>NOT(ISERROR(SEARCH("B",K86)))</formula>
    </cfRule>
    <cfRule type="containsText" dxfId="752" priority="1259" operator="containsText" text="A">
      <formula>NOT(ISERROR(SEARCH("A",K86)))</formula>
    </cfRule>
  </conditionalFormatting>
  <conditionalFormatting sqref="A86 D86">
    <cfRule type="expression" dxfId="751" priority="1254" stopIfTrue="1">
      <formula>#REF!="YES"</formula>
    </cfRule>
  </conditionalFormatting>
  <conditionalFormatting sqref="B86">
    <cfRule type="expression" dxfId="750" priority="1253" stopIfTrue="1">
      <formula>#REF!="YES"</formula>
    </cfRule>
  </conditionalFormatting>
  <conditionalFormatting sqref="W95">
    <cfRule type="containsText" dxfId="749" priority="1137" operator="containsText" text="HIGH">
      <formula>NOT(ISERROR(SEARCH("HIGH",W95)))</formula>
    </cfRule>
    <cfRule type="containsText" dxfId="748" priority="1138" operator="containsText" text="SIGNIFICANT">
      <formula>NOT(ISERROR(SEARCH("SIGNIFICANT",W95)))</formula>
    </cfRule>
    <cfRule type="containsText" dxfId="747" priority="1139" operator="containsText" text="MODERATE">
      <formula>NOT(ISERROR(SEARCH("MODERATE",W95)))</formula>
    </cfRule>
    <cfRule type="containsText" dxfId="746" priority="1140" operator="containsText" text="LOW">
      <formula>NOT(ISERROR(SEARCH("LOW",W95)))</formula>
    </cfRule>
  </conditionalFormatting>
  <conditionalFormatting sqref="B95 D95">
    <cfRule type="expression" dxfId="745" priority="1136" stopIfTrue="1">
      <formula>#REF!="YES"</formula>
    </cfRule>
  </conditionalFormatting>
  <conditionalFormatting sqref="A95">
    <cfRule type="expression" dxfId="744" priority="1135" stopIfTrue="1">
      <formula>#REF!="YES"</formula>
    </cfRule>
  </conditionalFormatting>
  <conditionalFormatting sqref="K95:M95">
    <cfRule type="containsText" dxfId="743" priority="1130" operator="containsText" text="D">
      <formula>NOT(ISERROR(SEARCH("D",K95)))</formula>
    </cfRule>
    <cfRule type="containsText" dxfId="742" priority="1131" operator="containsText" text="C">
      <formula>NOT(ISERROR(SEARCH("C",K95)))</formula>
    </cfRule>
    <cfRule type="containsText" dxfId="741" priority="1132" operator="containsText" text="B/C">
      <formula>NOT(ISERROR(SEARCH("B/C",K95)))</formula>
    </cfRule>
    <cfRule type="containsText" dxfId="740" priority="1133" operator="containsText" text="B">
      <formula>NOT(ISERROR(SEARCH("B",K95)))</formula>
    </cfRule>
    <cfRule type="containsText" dxfId="739" priority="1134" operator="containsText" text="A">
      <formula>NOT(ISERROR(SEARCH("A",K95)))</formula>
    </cfRule>
  </conditionalFormatting>
  <conditionalFormatting sqref="W97">
    <cfRule type="containsText" dxfId="738" priority="1126" operator="containsText" text="HIGH">
      <formula>NOT(ISERROR(SEARCH("HIGH",W97)))</formula>
    </cfRule>
    <cfRule type="containsText" dxfId="737" priority="1127" operator="containsText" text="SIGNIFICANT">
      <formula>NOT(ISERROR(SEARCH("SIGNIFICANT",W97)))</formula>
    </cfRule>
    <cfRule type="containsText" dxfId="736" priority="1128" operator="containsText" text="MODERATE">
      <formula>NOT(ISERROR(SEARCH("MODERATE",W97)))</formula>
    </cfRule>
    <cfRule type="containsText" dxfId="735" priority="1129" operator="containsText" text="LOW">
      <formula>NOT(ISERROR(SEARCH("LOW",W97)))</formula>
    </cfRule>
  </conditionalFormatting>
  <conditionalFormatting sqref="B97 D97">
    <cfRule type="expression" dxfId="734" priority="1125" stopIfTrue="1">
      <formula>#REF!="YES"</formula>
    </cfRule>
  </conditionalFormatting>
  <conditionalFormatting sqref="A97">
    <cfRule type="expression" dxfId="733" priority="1124" stopIfTrue="1">
      <formula>#REF!="YES"</formula>
    </cfRule>
  </conditionalFormatting>
  <conditionalFormatting sqref="K97:M97">
    <cfRule type="containsText" dxfId="732" priority="1119" operator="containsText" text="D">
      <formula>NOT(ISERROR(SEARCH("D",K97)))</formula>
    </cfRule>
    <cfRule type="containsText" dxfId="731" priority="1120" operator="containsText" text="C">
      <formula>NOT(ISERROR(SEARCH("C",K97)))</formula>
    </cfRule>
    <cfRule type="containsText" dxfId="730" priority="1121" operator="containsText" text="B/C">
      <formula>NOT(ISERROR(SEARCH("B/C",K97)))</formula>
    </cfRule>
    <cfRule type="containsText" dxfId="729" priority="1122" operator="containsText" text="B">
      <formula>NOT(ISERROR(SEARCH("B",K97)))</formula>
    </cfRule>
    <cfRule type="containsText" dxfId="728" priority="1123" operator="containsText" text="A">
      <formula>NOT(ISERROR(SEARCH("A",K97)))</formula>
    </cfRule>
  </conditionalFormatting>
  <conditionalFormatting sqref="W98">
    <cfRule type="containsText" dxfId="727" priority="1115" operator="containsText" text="HIGH">
      <formula>NOT(ISERROR(SEARCH("HIGH",W98)))</formula>
    </cfRule>
    <cfRule type="containsText" dxfId="726" priority="1116" operator="containsText" text="SIGNIFICANT">
      <formula>NOT(ISERROR(SEARCH("SIGNIFICANT",W98)))</formula>
    </cfRule>
    <cfRule type="containsText" dxfId="725" priority="1117" operator="containsText" text="MODERATE">
      <formula>NOT(ISERROR(SEARCH("MODERATE",W98)))</formula>
    </cfRule>
    <cfRule type="containsText" dxfId="724" priority="1118" operator="containsText" text="LOW">
      <formula>NOT(ISERROR(SEARCH("LOW",W98)))</formula>
    </cfRule>
  </conditionalFormatting>
  <conditionalFormatting sqref="B98 D98">
    <cfRule type="expression" dxfId="723" priority="1114" stopIfTrue="1">
      <formula>#REF!="YES"</formula>
    </cfRule>
  </conditionalFormatting>
  <conditionalFormatting sqref="A98">
    <cfRule type="expression" dxfId="722" priority="1113" stopIfTrue="1">
      <formula>#REF!="YES"</formula>
    </cfRule>
  </conditionalFormatting>
  <conditionalFormatting sqref="K98:M98">
    <cfRule type="containsText" dxfId="721" priority="1108" operator="containsText" text="D">
      <formula>NOT(ISERROR(SEARCH("D",K98)))</formula>
    </cfRule>
    <cfRule type="containsText" dxfId="720" priority="1109" operator="containsText" text="C">
      <formula>NOT(ISERROR(SEARCH("C",K98)))</formula>
    </cfRule>
    <cfRule type="containsText" dxfId="719" priority="1110" operator="containsText" text="B/C">
      <formula>NOT(ISERROR(SEARCH("B/C",K98)))</formula>
    </cfRule>
    <cfRule type="containsText" dxfId="718" priority="1111" operator="containsText" text="B">
      <formula>NOT(ISERROR(SEARCH("B",K98)))</formula>
    </cfRule>
    <cfRule type="containsText" dxfId="717" priority="1112" operator="containsText" text="A">
      <formula>NOT(ISERROR(SEARCH("A",K98)))</formula>
    </cfRule>
  </conditionalFormatting>
  <conditionalFormatting sqref="W99">
    <cfRule type="containsText" dxfId="716" priority="1104" operator="containsText" text="HIGH">
      <formula>NOT(ISERROR(SEARCH("HIGH",W99)))</formula>
    </cfRule>
    <cfRule type="containsText" dxfId="715" priority="1105" operator="containsText" text="SIGNIFICANT">
      <formula>NOT(ISERROR(SEARCH("SIGNIFICANT",W99)))</formula>
    </cfRule>
    <cfRule type="containsText" dxfId="714" priority="1106" operator="containsText" text="MODERATE">
      <formula>NOT(ISERROR(SEARCH("MODERATE",W99)))</formula>
    </cfRule>
    <cfRule type="containsText" dxfId="713" priority="1107" operator="containsText" text="LOW">
      <formula>NOT(ISERROR(SEARCH("LOW",W99)))</formula>
    </cfRule>
  </conditionalFormatting>
  <conditionalFormatting sqref="B99 D99">
    <cfRule type="expression" dxfId="712" priority="1103" stopIfTrue="1">
      <formula>#REF!="YES"</formula>
    </cfRule>
  </conditionalFormatting>
  <conditionalFormatting sqref="A99">
    <cfRule type="expression" dxfId="711" priority="1102" stopIfTrue="1">
      <formula>#REF!="YES"</formula>
    </cfRule>
  </conditionalFormatting>
  <conditionalFormatting sqref="K99:M99">
    <cfRule type="containsText" dxfId="710" priority="1097" operator="containsText" text="D">
      <formula>NOT(ISERROR(SEARCH("D",K99)))</formula>
    </cfRule>
    <cfRule type="containsText" dxfId="709" priority="1098" operator="containsText" text="C">
      <formula>NOT(ISERROR(SEARCH("C",K99)))</formula>
    </cfRule>
    <cfRule type="containsText" dxfId="708" priority="1099" operator="containsText" text="B/C">
      <formula>NOT(ISERROR(SEARCH("B/C",K99)))</formula>
    </cfRule>
    <cfRule type="containsText" dxfId="707" priority="1100" operator="containsText" text="B">
      <formula>NOT(ISERROR(SEARCH("B",K99)))</formula>
    </cfRule>
    <cfRule type="containsText" dxfId="706" priority="1101" operator="containsText" text="A">
      <formula>NOT(ISERROR(SEARCH("A",K99)))</formula>
    </cfRule>
  </conditionalFormatting>
  <conditionalFormatting sqref="W100">
    <cfRule type="containsText" dxfId="705" priority="1093" operator="containsText" text="HIGH">
      <formula>NOT(ISERROR(SEARCH("HIGH",W100)))</formula>
    </cfRule>
    <cfRule type="containsText" dxfId="704" priority="1094" operator="containsText" text="SIGNIFICANT">
      <formula>NOT(ISERROR(SEARCH("SIGNIFICANT",W100)))</formula>
    </cfRule>
    <cfRule type="containsText" dxfId="703" priority="1095" operator="containsText" text="MODERATE">
      <formula>NOT(ISERROR(SEARCH("MODERATE",W100)))</formula>
    </cfRule>
    <cfRule type="containsText" dxfId="702" priority="1096" operator="containsText" text="LOW">
      <formula>NOT(ISERROR(SEARCH("LOW",W100)))</formula>
    </cfRule>
  </conditionalFormatting>
  <conditionalFormatting sqref="B100 D100">
    <cfRule type="expression" dxfId="701" priority="1092" stopIfTrue="1">
      <formula>#REF!="YES"</formula>
    </cfRule>
  </conditionalFormatting>
  <conditionalFormatting sqref="A100">
    <cfRule type="expression" dxfId="700" priority="1091" stopIfTrue="1">
      <formula>#REF!="YES"</formula>
    </cfRule>
  </conditionalFormatting>
  <conditionalFormatting sqref="K100:M100">
    <cfRule type="containsText" dxfId="699" priority="1086" operator="containsText" text="D">
      <formula>NOT(ISERROR(SEARCH("D",K100)))</formula>
    </cfRule>
    <cfRule type="containsText" dxfId="698" priority="1087" operator="containsText" text="C">
      <formula>NOT(ISERROR(SEARCH("C",K100)))</formula>
    </cfRule>
    <cfRule type="containsText" dxfId="697" priority="1088" operator="containsText" text="B/C">
      <formula>NOT(ISERROR(SEARCH("B/C",K100)))</formula>
    </cfRule>
    <cfRule type="containsText" dxfId="696" priority="1089" operator="containsText" text="B">
      <formula>NOT(ISERROR(SEARCH("B",K100)))</formula>
    </cfRule>
    <cfRule type="containsText" dxfId="695" priority="1090" operator="containsText" text="A">
      <formula>NOT(ISERROR(SEARCH("A",K100)))</formula>
    </cfRule>
  </conditionalFormatting>
  <conditionalFormatting sqref="W101">
    <cfRule type="containsText" dxfId="694" priority="1082" operator="containsText" text="HIGH">
      <formula>NOT(ISERROR(SEARCH("HIGH",W101)))</formula>
    </cfRule>
    <cfRule type="containsText" dxfId="693" priority="1083" operator="containsText" text="SIGNIFICANT">
      <formula>NOT(ISERROR(SEARCH("SIGNIFICANT",W101)))</formula>
    </cfRule>
    <cfRule type="containsText" dxfId="692" priority="1084" operator="containsText" text="MODERATE">
      <formula>NOT(ISERROR(SEARCH("MODERATE",W101)))</formula>
    </cfRule>
    <cfRule type="containsText" dxfId="691" priority="1085" operator="containsText" text="LOW">
      <formula>NOT(ISERROR(SEARCH("LOW",W101)))</formula>
    </cfRule>
  </conditionalFormatting>
  <conditionalFormatting sqref="B101 D101">
    <cfRule type="expression" dxfId="690" priority="1081" stopIfTrue="1">
      <formula>#REF!="YES"</formula>
    </cfRule>
  </conditionalFormatting>
  <conditionalFormatting sqref="A101">
    <cfRule type="expression" dxfId="689" priority="1080" stopIfTrue="1">
      <formula>#REF!="YES"</formula>
    </cfRule>
  </conditionalFormatting>
  <conditionalFormatting sqref="K101:M101">
    <cfRule type="containsText" dxfId="688" priority="1075" operator="containsText" text="D">
      <formula>NOT(ISERROR(SEARCH("D",K101)))</formula>
    </cfRule>
    <cfRule type="containsText" dxfId="687" priority="1076" operator="containsText" text="C">
      <formula>NOT(ISERROR(SEARCH("C",K101)))</formula>
    </cfRule>
    <cfRule type="containsText" dxfId="686" priority="1077" operator="containsText" text="B/C">
      <formula>NOT(ISERROR(SEARCH("B/C",K101)))</formula>
    </cfRule>
    <cfRule type="containsText" dxfId="685" priority="1078" operator="containsText" text="B">
      <formula>NOT(ISERROR(SEARCH("B",K101)))</formula>
    </cfRule>
    <cfRule type="containsText" dxfId="684" priority="1079" operator="containsText" text="A">
      <formula>NOT(ISERROR(SEARCH("A",K101)))</formula>
    </cfRule>
  </conditionalFormatting>
  <conditionalFormatting sqref="W96">
    <cfRule type="containsText" dxfId="683" priority="1071" operator="containsText" text="HIGH">
      <formula>NOT(ISERROR(SEARCH("HIGH",W96)))</formula>
    </cfRule>
    <cfRule type="containsText" dxfId="682" priority="1072" operator="containsText" text="SIGNIFICANT">
      <formula>NOT(ISERROR(SEARCH("SIGNIFICANT",W96)))</formula>
    </cfRule>
    <cfRule type="containsText" dxfId="681" priority="1073" operator="containsText" text="MODERATE">
      <formula>NOT(ISERROR(SEARCH("MODERATE",W96)))</formula>
    </cfRule>
    <cfRule type="containsText" dxfId="680" priority="1074" operator="containsText" text="LOW">
      <formula>NOT(ISERROR(SEARCH("LOW",W96)))</formula>
    </cfRule>
  </conditionalFormatting>
  <conditionalFormatting sqref="B96 D96">
    <cfRule type="expression" dxfId="679" priority="1070" stopIfTrue="1">
      <formula>#REF!="YES"</formula>
    </cfRule>
  </conditionalFormatting>
  <conditionalFormatting sqref="A96">
    <cfRule type="expression" dxfId="678" priority="1069" stopIfTrue="1">
      <formula>#REF!="YES"</formula>
    </cfRule>
  </conditionalFormatting>
  <conditionalFormatting sqref="K96:M96">
    <cfRule type="containsText" dxfId="677" priority="1064" operator="containsText" text="D">
      <formula>NOT(ISERROR(SEARCH("D",K96)))</formula>
    </cfRule>
    <cfRule type="containsText" dxfId="676" priority="1065" operator="containsText" text="C">
      <formula>NOT(ISERROR(SEARCH("C",K96)))</formula>
    </cfRule>
    <cfRule type="containsText" dxfId="675" priority="1066" operator="containsText" text="B/C">
      <formula>NOT(ISERROR(SEARCH("B/C",K96)))</formula>
    </cfRule>
    <cfRule type="containsText" dxfId="674" priority="1067" operator="containsText" text="B">
      <formula>NOT(ISERROR(SEARCH("B",K96)))</formula>
    </cfRule>
    <cfRule type="containsText" dxfId="673" priority="1068" operator="containsText" text="A">
      <formula>NOT(ISERROR(SEARCH("A",K96)))</formula>
    </cfRule>
  </conditionalFormatting>
  <conditionalFormatting sqref="W26">
    <cfRule type="containsText" dxfId="672" priority="1060" operator="containsText" text="HIGH">
      <formula>NOT(ISERROR(SEARCH("HIGH",W26)))</formula>
    </cfRule>
    <cfRule type="containsText" dxfId="671" priority="1061" operator="containsText" text="SIGNIFICANT">
      <formula>NOT(ISERROR(SEARCH("SIGNIFICANT",W26)))</formula>
    </cfRule>
    <cfRule type="containsText" dxfId="670" priority="1062" operator="containsText" text="MODERATE">
      <formula>NOT(ISERROR(SEARCH("MODERATE",W26)))</formula>
    </cfRule>
    <cfRule type="containsText" dxfId="669" priority="1063" operator="containsText" text="LOW">
      <formula>NOT(ISERROR(SEARCH("LOW",W26)))</formula>
    </cfRule>
  </conditionalFormatting>
  <conditionalFormatting sqref="K26:M26">
    <cfRule type="containsText" dxfId="668" priority="1055" operator="containsText" text="D">
      <formula>NOT(ISERROR(SEARCH("D",K26)))</formula>
    </cfRule>
    <cfRule type="containsText" dxfId="667" priority="1056" operator="containsText" text="C">
      <formula>NOT(ISERROR(SEARCH("C",K26)))</formula>
    </cfRule>
    <cfRule type="containsText" dxfId="666" priority="1057" operator="containsText" text="B/C">
      <formula>NOT(ISERROR(SEARCH("B/C",K26)))</formula>
    </cfRule>
    <cfRule type="containsText" dxfId="665" priority="1058" operator="containsText" text="B">
      <formula>NOT(ISERROR(SEARCH("B",K26)))</formula>
    </cfRule>
    <cfRule type="containsText" dxfId="664" priority="1059" operator="containsText" text="A">
      <formula>NOT(ISERROR(SEARCH("A",K26)))</formula>
    </cfRule>
  </conditionalFormatting>
  <conditionalFormatting sqref="A26 D26">
    <cfRule type="expression" dxfId="663" priority="1054" stopIfTrue="1">
      <formula>#REF!="YES"</formula>
    </cfRule>
  </conditionalFormatting>
  <conditionalFormatting sqref="B26:C26">
    <cfRule type="expression" dxfId="662" priority="1053" stopIfTrue="1">
      <formula>#REF!="YES"</formula>
    </cfRule>
  </conditionalFormatting>
  <conditionalFormatting sqref="W27">
    <cfRule type="containsText" dxfId="661" priority="1049" operator="containsText" text="HIGH">
      <formula>NOT(ISERROR(SEARCH("HIGH",W27)))</formula>
    </cfRule>
    <cfRule type="containsText" dxfId="660" priority="1050" operator="containsText" text="SIGNIFICANT">
      <formula>NOT(ISERROR(SEARCH("SIGNIFICANT",W27)))</formula>
    </cfRule>
    <cfRule type="containsText" dxfId="659" priority="1051" operator="containsText" text="MODERATE">
      <formula>NOT(ISERROR(SEARCH("MODERATE",W27)))</formula>
    </cfRule>
    <cfRule type="containsText" dxfId="658" priority="1052" operator="containsText" text="LOW">
      <formula>NOT(ISERROR(SEARCH("LOW",W27)))</formula>
    </cfRule>
  </conditionalFormatting>
  <conditionalFormatting sqref="K27:M27">
    <cfRule type="containsText" dxfId="657" priority="1044" operator="containsText" text="D">
      <formula>NOT(ISERROR(SEARCH("D",K27)))</formula>
    </cfRule>
    <cfRule type="containsText" dxfId="656" priority="1045" operator="containsText" text="C">
      <formula>NOT(ISERROR(SEARCH("C",K27)))</formula>
    </cfRule>
    <cfRule type="containsText" dxfId="655" priority="1046" operator="containsText" text="B/C">
      <formula>NOT(ISERROR(SEARCH("B/C",K27)))</formula>
    </cfRule>
    <cfRule type="containsText" dxfId="654" priority="1047" operator="containsText" text="B">
      <formula>NOT(ISERROR(SEARCH("B",K27)))</formula>
    </cfRule>
    <cfRule type="containsText" dxfId="653" priority="1048" operator="containsText" text="A">
      <formula>NOT(ISERROR(SEARCH("A",K27)))</formula>
    </cfRule>
  </conditionalFormatting>
  <conditionalFormatting sqref="A27 D27">
    <cfRule type="expression" dxfId="652" priority="1043" stopIfTrue="1">
      <formula>#REF!="YES"</formula>
    </cfRule>
  </conditionalFormatting>
  <conditionalFormatting sqref="B27:C27">
    <cfRule type="expression" dxfId="651" priority="1042" stopIfTrue="1">
      <formula>#REF!="YES"</formula>
    </cfRule>
  </conditionalFormatting>
  <conditionalFormatting sqref="W36">
    <cfRule type="containsText" dxfId="650" priority="1038" operator="containsText" text="HIGH">
      <formula>NOT(ISERROR(SEARCH("HIGH",W36)))</formula>
    </cfRule>
    <cfRule type="containsText" dxfId="649" priority="1039" operator="containsText" text="SIGNIFICANT">
      <formula>NOT(ISERROR(SEARCH("SIGNIFICANT",W36)))</formula>
    </cfRule>
    <cfRule type="containsText" dxfId="648" priority="1040" operator="containsText" text="MODERATE">
      <formula>NOT(ISERROR(SEARCH("MODERATE",W36)))</formula>
    </cfRule>
    <cfRule type="containsText" dxfId="647" priority="1041" operator="containsText" text="LOW">
      <formula>NOT(ISERROR(SEARCH("LOW",W36)))</formula>
    </cfRule>
  </conditionalFormatting>
  <conditionalFormatting sqref="K36:M36">
    <cfRule type="containsText" dxfId="646" priority="1033" operator="containsText" text="D">
      <formula>NOT(ISERROR(SEARCH("D",K36)))</formula>
    </cfRule>
    <cfRule type="containsText" dxfId="645" priority="1034" operator="containsText" text="C">
      <formula>NOT(ISERROR(SEARCH("C",K36)))</formula>
    </cfRule>
    <cfRule type="containsText" dxfId="644" priority="1035" operator="containsText" text="B/C">
      <formula>NOT(ISERROR(SEARCH("B/C",K36)))</formula>
    </cfRule>
    <cfRule type="containsText" dxfId="643" priority="1036" operator="containsText" text="B">
      <formula>NOT(ISERROR(SEARCH("B",K36)))</formula>
    </cfRule>
    <cfRule type="containsText" dxfId="642" priority="1037" operator="containsText" text="A">
      <formula>NOT(ISERROR(SEARCH("A",K36)))</formula>
    </cfRule>
  </conditionalFormatting>
  <conditionalFormatting sqref="A36 D36">
    <cfRule type="expression" dxfId="641" priority="1032" stopIfTrue="1">
      <formula>#REF!="YES"</formula>
    </cfRule>
  </conditionalFormatting>
  <conditionalFormatting sqref="B36">
    <cfRule type="expression" dxfId="640" priority="1031" stopIfTrue="1">
      <formula>#REF!="YES"</formula>
    </cfRule>
  </conditionalFormatting>
  <conditionalFormatting sqref="C36">
    <cfRule type="expression" dxfId="639" priority="1030" stopIfTrue="1">
      <formula>#REF!="YES"</formula>
    </cfRule>
  </conditionalFormatting>
  <conditionalFormatting sqref="W37">
    <cfRule type="containsText" dxfId="638" priority="1026" operator="containsText" text="HIGH">
      <formula>NOT(ISERROR(SEARCH("HIGH",W37)))</formula>
    </cfRule>
    <cfRule type="containsText" dxfId="637" priority="1027" operator="containsText" text="SIGNIFICANT">
      <formula>NOT(ISERROR(SEARCH("SIGNIFICANT",W37)))</formula>
    </cfRule>
    <cfRule type="containsText" dxfId="636" priority="1028" operator="containsText" text="MODERATE">
      <formula>NOT(ISERROR(SEARCH("MODERATE",W37)))</formula>
    </cfRule>
    <cfRule type="containsText" dxfId="635" priority="1029" operator="containsText" text="LOW">
      <formula>NOT(ISERROR(SEARCH("LOW",W37)))</formula>
    </cfRule>
  </conditionalFormatting>
  <conditionalFormatting sqref="K37:M37">
    <cfRule type="containsText" dxfId="634" priority="1021" operator="containsText" text="D">
      <formula>NOT(ISERROR(SEARCH("D",K37)))</formula>
    </cfRule>
    <cfRule type="containsText" dxfId="633" priority="1022" operator="containsText" text="C">
      <formula>NOT(ISERROR(SEARCH("C",K37)))</formula>
    </cfRule>
    <cfRule type="containsText" dxfId="632" priority="1023" operator="containsText" text="B/C">
      <formula>NOT(ISERROR(SEARCH("B/C",K37)))</formula>
    </cfRule>
    <cfRule type="containsText" dxfId="631" priority="1024" operator="containsText" text="B">
      <formula>NOT(ISERROR(SEARCH("B",K37)))</formula>
    </cfRule>
    <cfRule type="containsText" dxfId="630" priority="1025" operator="containsText" text="A">
      <formula>NOT(ISERROR(SEARCH("A",K37)))</formula>
    </cfRule>
  </conditionalFormatting>
  <conditionalFormatting sqref="A37 D37">
    <cfRule type="expression" dxfId="629" priority="1020" stopIfTrue="1">
      <formula>#REF!="YES"</formula>
    </cfRule>
  </conditionalFormatting>
  <conditionalFormatting sqref="B37">
    <cfRule type="expression" dxfId="628" priority="1019" stopIfTrue="1">
      <formula>#REF!="YES"</formula>
    </cfRule>
  </conditionalFormatting>
  <conditionalFormatting sqref="C37">
    <cfRule type="expression" dxfId="627" priority="1018" stopIfTrue="1">
      <formula>#REF!="YES"</formula>
    </cfRule>
  </conditionalFormatting>
  <conditionalFormatting sqref="W44">
    <cfRule type="containsText" dxfId="626" priority="1014" operator="containsText" text="HIGH">
      <formula>NOT(ISERROR(SEARCH("HIGH",W44)))</formula>
    </cfRule>
    <cfRule type="containsText" dxfId="625" priority="1015" operator="containsText" text="SIGNIFICANT">
      <formula>NOT(ISERROR(SEARCH("SIGNIFICANT",W44)))</formula>
    </cfRule>
    <cfRule type="containsText" dxfId="624" priority="1016" operator="containsText" text="MODERATE">
      <formula>NOT(ISERROR(SEARCH("MODERATE",W44)))</formula>
    </cfRule>
    <cfRule type="containsText" dxfId="623" priority="1017" operator="containsText" text="LOW">
      <formula>NOT(ISERROR(SEARCH("LOW",W44)))</formula>
    </cfRule>
  </conditionalFormatting>
  <conditionalFormatting sqref="K44:M44">
    <cfRule type="containsText" dxfId="622" priority="1009" operator="containsText" text="D">
      <formula>NOT(ISERROR(SEARCH("D",K44)))</formula>
    </cfRule>
    <cfRule type="containsText" dxfId="621" priority="1010" operator="containsText" text="C">
      <formula>NOT(ISERROR(SEARCH("C",K44)))</formula>
    </cfRule>
    <cfRule type="containsText" dxfId="620" priority="1011" operator="containsText" text="B/C">
      <formula>NOT(ISERROR(SEARCH("B/C",K44)))</formula>
    </cfRule>
    <cfRule type="containsText" dxfId="619" priority="1012" operator="containsText" text="B">
      <formula>NOT(ISERROR(SEARCH("B",K44)))</formula>
    </cfRule>
    <cfRule type="containsText" dxfId="618" priority="1013" operator="containsText" text="A">
      <formula>NOT(ISERROR(SEARCH("A",K44)))</formula>
    </cfRule>
  </conditionalFormatting>
  <conditionalFormatting sqref="A44 D44">
    <cfRule type="expression" dxfId="617" priority="1008" stopIfTrue="1">
      <formula>#REF!="YES"</formula>
    </cfRule>
  </conditionalFormatting>
  <conditionalFormatting sqref="B44">
    <cfRule type="expression" dxfId="616" priority="1007" stopIfTrue="1">
      <formula>#REF!="YES"</formula>
    </cfRule>
  </conditionalFormatting>
  <conditionalFormatting sqref="C44">
    <cfRule type="expression" dxfId="615" priority="1006" stopIfTrue="1">
      <formula>#REF!="YES"</formula>
    </cfRule>
  </conditionalFormatting>
  <conditionalFormatting sqref="W45">
    <cfRule type="containsText" dxfId="614" priority="1002" operator="containsText" text="HIGH">
      <formula>NOT(ISERROR(SEARCH("HIGH",W45)))</formula>
    </cfRule>
    <cfRule type="containsText" dxfId="613" priority="1003" operator="containsText" text="SIGNIFICANT">
      <formula>NOT(ISERROR(SEARCH("SIGNIFICANT",W45)))</formula>
    </cfRule>
    <cfRule type="containsText" dxfId="612" priority="1004" operator="containsText" text="MODERATE">
      <formula>NOT(ISERROR(SEARCH("MODERATE",W45)))</formula>
    </cfRule>
    <cfRule type="containsText" dxfId="611" priority="1005" operator="containsText" text="LOW">
      <formula>NOT(ISERROR(SEARCH("LOW",W45)))</formula>
    </cfRule>
  </conditionalFormatting>
  <conditionalFormatting sqref="K45:M45">
    <cfRule type="containsText" dxfId="610" priority="997" operator="containsText" text="D">
      <formula>NOT(ISERROR(SEARCH("D",K45)))</formula>
    </cfRule>
    <cfRule type="containsText" dxfId="609" priority="998" operator="containsText" text="C">
      <formula>NOT(ISERROR(SEARCH("C",K45)))</formula>
    </cfRule>
    <cfRule type="containsText" dxfId="608" priority="999" operator="containsText" text="B/C">
      <formula>NOT(ISERROR(SEARCH("B/C",K45)))</formula>
    </cfRule>
    <cfRule type="containsText" dxfId="607" priority="1000" operator="containsText" text="B">
      <formula>NOT(ISERROR(SEARCH("B",K45)))</formula>
    </cfRule>
    <cfRule type="containsText" dxfId="606" priority="1001" operator="containsText" text="A">
      <formula>NOT(ISERROR(SEARCH("A",K45)))</formula>
    </cfRule>
  </conditionalFormatting>
  <conditionalFormatting sqref="A45 D45">
    <cfRule type="expression" dxfId="605" priority="996" stopIfTrue="1">
      <formula>#REF!="YES"</formula>
    </cfRule>
  </conditionalFormatting>
  <conditionalFormatting sqref="B45">
    <cfRule type="expression" dxfId="604" priority="995" stopIfTrue="1">
      <formula>#REF!="YES"</formula>
    </cfRule>
  </conditionalFormatting>
  <conditionalFormatting sqref="C45">
    <cfRule type="expression" dxfId="603" priority="994" stopIfTrue="1">
      <formula>#REF!="YES"</formula>
    </cfRule>
  </conditionalFormatting>
  <conditionalFormatting sqref="W52">
    <cfRule type="containsText" dxfId="602" priority="990" operator="containsText" text="HIGH">
      <formula>NOT(ISERROR(SEARCH("HIGH",W52)))</formula>
    </cfRule>
    <cfRule type="containsText" dxfId="601" priority="991" operator="containsText" text="SIGNIFICANT">
      <formula>NOT(ISERROR(SEARCH("SIGNIFICANT",W52)))</formula>
    </cfRule>
    <cfRule type="containsText" dxfId="600" priority="992" operator="containsText" text="MODERATE">
      <formula>NOT(ISERROR(SEARCH("MODERATE",W52)))</formula>
    </cfRule>
    <cfRule type="containsText" dxfId="599" priority="993" operator="containsText" text="LOW">
      <formula>NOT(ISERROR(SEARCH("LOW",W52)))</formula>
    </cfRule>
  </conditionalFormatting>
  <conditionalFormatting sqref="K52:L52">
    <cfRule type="containsText" dxfId="598" priority="985" operator="containsText" text="D">
      <formula>NOT(ISERROR(SEARCH("D",K52)))</formula>
    </cfRule>
    <cfRule type="containsText" dxfId="597" priority="986" operator="containsText" text="C">
      <formula>NOT(ISERROR(SEARCH("C",K52)))</formula>
    </cfRule>
    <cfRule type="containsText" dxfId="596" priority="987" operator="containsText" text="B/C">
      <formula>NOT(ISERROR(SEARCH("B/C",K52)))</formula>
    </cfRule>
    <cfRule type="containsText" dxfId="595" priority="988" operator="containsText" text="B">
      <formula>NOT(ISERROR(SEARCH("B",K52)))</formula>
    </cfRule>
    <cfRule type="containsText" dxfId="594" priority="989" operator="containsText" text="A">
      <formula>NOT(ISERROR(SEARCH("A",K52)))</formula>
    </cfRule>
  </conditionalFormatting>
  <conditionalFormatting sqref="A52 D52">
    <cfRule type="expression" dxfId="593" priority="984" stopIfTrue="1">
      <formula>#REF!="YES"</formula>
    </cfRule>
  </conditionalFormatting>
  <conditionalFormatting sqref="B52">
    <cfRule type="expression" dxfId="592" priority="983" stopIfTrue="1">
      <formula>#REF!="YES"</formula>
    </cfRule>
  </conditionalFormatting>
  <conditionalFormatting sqref="C52">
    <cfRule type="expression" dxfId="591" priority="982" stopIfTrue="1">
      <formula>#REF!="YES"</formula>
    </cfRule>
  </conditionalFormatting>
  <conditionalFormatting sqref="W53">
    <cfRule type="containsText" dxfId="590" priority="978" operator="containsText" text="HIGH">
      <formula>NOT(ISERROR(SEARCH("HIGH",W53)))</formula>
    </cfRule>
    <cfRule type="containsText" dxfId="589" priority="979" operator="containsText" text="SIGNIFICANT">
      <formula>NOT(ISERROR(SEARCH("SIGNIFICANT",W53)))</formula>
    </cfRule>
    <cfRule type="containsText" dxfId="588" priority="980" operator="containsText" text="MODERATE">
      <formula>NOT(ISERROR(SEARCH("MODERATE",W53)))</formula>
    </cfRule>
    <cfRule type="containsText" dxfId="587" priority="981" operator="containsText" text="LOW">
      <formula>NOT(ISERROR(SEARCH("LOW",W53)))</formula>
    </cfRule>
  </conditionalFormatting>
  <conditionalFormatting sqref="K53:L53">
    <cfRule type="containsText" dxfId="586" priority="973" operator="containsText" text="D">
      <formula>NOT(ISERROR(SEARCH("D",K53)))</formula>
    </cfRule>
    <cfRule type="containsText" dxfId="585" priority="974" operator="containsText" text="C">
      <formula>NOT(ISERROR(SEARCH("C",K53)))</formula>
    </cfRule>
    <cfRule type="containsText" dxfId="584" priority="975" operator="containsText" text="B/C">
      <formula>NOT(ISERROR(SEARCH("B/C",K53)))</formula>
    </cfRule>
    <cfRule type="containsText" dxfId="583" priority="976" operator="containsText" text="B">
      <formula>NOT(ISERROR(SEARCH("B",K53)))</formula>
    </cfRule>
    <cfRule type="containsText" dxfId="582" priority="977" operator="containsText" text="A">
      <formula>NOT(ISERROR(SEARCH("A",K53)))</formula>
    </cfRule>
  </conditionalFormatting>
  <conditionalFormatting sqref="A53 D53">
    <cfRule type="expression" dxfId="581" priority="972" stopIfTrue="1">
      <formula>#REF!="YES"</formula>
    </cfRule>
  </conditionalFormatting>
  <conditionalFormatting sqref="B53">
    <cfRule type="expression" dxfId="580" priority="971" stopIfTrue="1">
      <formula>#REF!="YES"</formula>
    </cfRule>
  </conditionalFormatting>
  <conditionalFormatting sqref="C53">
    <cfRule type="expression" dxfId="579" priority="970" stopIfTrue="1">
      <formula>#REF!="YES"</formula>
    </cfRule>
  </conditionalFormatting>
  <conditionalFormatting sqref="W67">
    <cfRule type="containsText" dxfId="578" priority="966" operator="containsText" text="HIGH">
      <formula>NOT(ISERROR(SEARCH("HIGH",W67)))</formula>
    </cfRule>
    <cfRule type="containsText" dxfId="577" priority="967" operator="containsText" text="SIGNIFICANT">
      <formula>NOT(ISERROR(SEARCH("SIGNIFICANT",W67)))</formula>
    </cfRule>
    <cfRule type="containsText" dxfId="576" priority="968" operator="containsText" text="MODERATE">
      <formula>NOT(ISERROR(SEARCH("MODERATE",W67)))</formula>
    </cfRule>
    <cfRule type="containsText" dxfId="575" priority="969" operator="containsText" text="LOW">
      <formula>NOT(ISERROR(SEARCH("LOW",W67)))</formula>
    </cfRule>
  </conditionalFormatting>
  <conditionalFormatting sqref="K67:M67">
    <cfRule type="containsText" dxfId="574" priority="961" operator="containsText" text="D">
      <formula>NOT(ISERROR(SEARCH("D",K67)))</formula>
    </cfRule>
    <cfRule type="containsText" dxfId="573" priority="962" operator="containsText" text="C">
      <formula>NOT(ISERROR(SEARCH("C",K67)))</formula>
    </cfRule>
    <cfRule type="containsText" dxfId="572" priority="963" operator="containsText" text="B/C">
      <formula>NOT(ISERROR(SEARCH("B/C",K67)))</formula>
    </cfRule>
    <cfRule type="containsText" dxfId="571" priority="964" operator="containsText" text="B">
      <formula>NOT(ISERROR(SEARCH("B",K67)))</formula>
    </cfRule>
    <cfRule type="containsText" dxfId="570" priority="965" operator="containsText" text="A">
      <formula>NOT(ISERROR(SEARCH("A",K67)))</formula>
    </cfRule>
  </conditionalFormatting>
  <conditionalFormatting sqref="A67 D67">
    <cfRule type="expression" dxfId="569" priority="960" stopIfTrue="1">
      <formula>#REF!="YES"</formula>
    </cfRule>
  </conditionalFormatting>
  <conditionalFormatting sqref="B67">
    <cfRule type="expression" dxfId="568" priority="959" stopIfTrue="1">
      <formula>#REF!="YES"</formula>
    </cfRule>
  </conditionalFormatting>
  <conditionalFormatting sqref="C67">
    <cfRule type="expression" dxfId="567" priority="958" stopIfTrue="1">
      <formula>#REF!="YES"</formula>
    </cfRule>
  </conditionalFormatting>
  <conditionalFormatting sqref="W68">
    <cfRule type="containsText" dxfId="566" priority="954" operator="containsText" text="HIGH">
      <formula>NOT(ISERROR(SEARCH("HIGH",W68)))</formula>
    </cfRule>
    <cfRule type="containsText" dxfId="565" priority="955" operator="containsText" text="SIGNIFICANT">
      <formula>NOT(ISERROR(SEARCH("SIGNIFICANT",W68)))</formula>
    </cfRule>
    <cfRule type="containsText" dxfId="564" priority="956" operator="containsText" text="MODERATE">
      <formula>NOT(ISERROR(SEARCH("MODERATE",W68)))</formula>
    </cfRule>
    <cfRule type="containsText" dxfId="563" priority="957" operator="containsText" text="LOW">
      <formula>NOT(ISERROR(SEARCH("LOW",W68)))</formula>
    </cfRule>
  </conditionalFormatting>
  <conditionalFormatting sqref="K68:M68">
    <cfRule type="containsText" dxfId="562" priority="949" operator="containsText" text="D">
      <formula>NOT(ISERROR(SEARCH("D",K68)))</formula>
    </cfRule>
    <cfRule type="containsText" dxfId="561" priority="950" operator="containsText" text="C">
      <formula>NOT(ISERROR(SEARCH("C",K68)))</formula>
    </cfRule>
    <cfRule type="containsText" dxfId="560" priority="951" operator="containsText" text="B/C">
      <formula>NOT(ISERROR(SEARCH("B/C",K68)))</formula>
    </cfRule>
    <cfRule type="containsText" dxfId="559" priority="952" operator="containsText" text="B">
      <formula>NOT(ISERROR(SEARCH("B",K68)))</formula>
    </cfRule>
    <cfRule type="containsText" dxfId="558" priority="953" operator="containsText" text="A">
      <formula>NOT(ISERROR(SEARCH("A",K68)))</formula>
    </cfRule>
  </conditionalFormatting>
  <conditionalFormatting sqref="A68 D68">
    <cfRule type="expression" dxfId="557" priority="948" stopIfTrue="1">
      <formula>#REF!="YES"</formula>
    </cfRule>
  </conditionalFormatting>
  <conditionalFormatting sqref="B68">
    <cfRule type="expression" dxfId="556" priority="947" stopIfTrue="1">
      <formula>#REF!="YES"</formula>
    </cfRule>
  </conditionalFormatting>
  <conditionalFormatting sqref="C68">
    <cfRule type="expression" dxfId="555" priority="946" stopIfTrue="1">
      <formula>#REF!="YES"</formula>
    </cfRule>
  </conditionalFormatting>
  <conditionalFormatting sqref="W80">
    <cfRule type="containsText" dxfId="554" priority="942" operator="containsText" text="HIGH">
      <formula>NOT(ISERROR(SEARCH("HIGH",W80)))</formula>
    </cfRule>
    <cfRule type="containsText" dxfId="553" priority="943" operator="containsText" text="SIGNIFICANT">
      <formula>NOT(ISERROR(SEARCH("SIGNIFICANT",W80)))</formula>
    </cfRule>
    <cfRule type="containsText" dxfId="552" priority="944" operator="containsText" text="MODERATE">
      <formula>NOT(ISERROR(SEARCH("MODERATE",W80)))</formula>
    </cfRule>
    <cfRule type="containsText" dxfId="551" priority="945" operator="containsText" text="LOW">
      <formula>NOT(ISERROR(SEARCH("LOW",W80)))</formula>
    </cfRule>
  </conditionalFormatting>
  <conditionalFormatting sqref="K80:M80">
    <cfRule type="containsText" dxfId="550" priority="937" operator="containsText" text="D">
      <formula>NOT(ISERROR(SEARCH("D",K80)))</formula>
    </cfRule>
    <cfRule type="containsText" dxfId="549" priority="938" operator="containsText" text="C">
      <formula>NOT(ISERROR(SEARCH("C",K80)))</formula>
    </cfRule>
    <cfRule type="containsText" dxfId="548" priority="939" operator="containsText" text="B/C">
      <formula>NOT(ISERROR(SEARCH("B/C",K80)))</formula>
    </cfRule>
    <cfRule type="containsText" dxfId="547" priority="940" operator="containsText" text="B">
      <formula>NOT(ISERROR(SEARCH("B",K80)))</formula>
    </cfRule>
    <cfRule type="containsText" dxfId="546" priority="941" operator="containsText" text="A">
      <formula>NOT(ISERROR(SEARCH("A",K80)))</formula>
    </cfRule>
  </conditionalFormatting>
  <conditionalFormatting sqref="A80 D80">
    <cfRule type="expression" dxfId="545" priority="936" stopIfTrue="1">
      <formula>#REF!="YES"</formula>
    </cfRule>
  </conditionalFormatting>
  <conditionalFormatting sqref="B80">
    <cfRule type="expression" dxfId="544" priority="935" stopIfTrue="1">
      <formula>#REF!="YES"</formula>
    </cfRule>
  </conditionalFormatting>
  <conditionalFormatting sqref="C80">
    <cfRule type="expression" dxfId="543" priority="934" stopIfTrue="1">
      <formula>#REF!="YES"</formula>
    </cfRule>
  </conditionalFormatting>
  <conditionalFormatting sqref="W81">
    <cfRule type="containsText" dxfId="542" priority="930" operator="containsText" text="HIGH">
      <formula>NOT(ISERROR(SEARCH("HIGH",W81)))</formula>
    </cfRule>
    <cfRule type="containsText" dxfId="541" priority="931" operator="containsText" text="SIGNIFICANT">
      <formula>NOT(ISERROR(SEARCH("SIGNIFICANT",W81)))</formula>
    </cfRule>
    <cfRule type="containsText" dxfId="540" priority="932" operator="containsText" text="MODERATE">
      <formula>NOT(ISERROR(SEARCH("MODERATE",W81)))</formula>
    </cfRule>
    <cfRule type="containsText" dxfId="539" priority="933" operator="containsText" text="LOW">
      <formula>NOT(ISERROR(SEARCH("LOW",W81)))</formula>
    </cfRule>
  </conditionalFormatting>
  <conditionalFormatting sqref="K81:M81">
    <cfRule type="containsText" dxfId="538" priority="925" operator="containsText" text="D">
      <formula>NOT(ISERROR(SEARCH("D",K81)))</formula>
    </cfRule>
    <cfRule type="containsText" dxfId="537" priority="926" operator="containsText" text="C">
      <formula>NOT(ISERROR(SEARCH("C",K81)))</formula>
    </cfRule>
    <cfRule type="containsText" dxfId="536" priority="927" operator="containsText" text="B/C">
      <formula>NOT(ISERROR(SEARCH("B/C",K81)))</formula>
    </cfRule>
    <cfRule type="containsText" dxfId="535" priority="928" operator="containsText" text="B">
      <formula>NOT(ISERROR(SEARCH("B",K81)))</formula>
    </cfRule>
    <cfRule type="containsText" dxfId="534" priority="929" operator="containsText" text="A">
      <formula>NOT(ISERROR(SEARCH("A",K81)))</formula>
    </cfRule>
  </conditionalFormatting>
  <conditionalFormatting sqref="A81 D81">
    <cfRule type="expression" dxfId="533" priority="924" stopIfTrue="1">
      <formula>#REF!="YES"</formula>
    </cfRule>
  </conditionalFormatting>
  <conditionalFormatting sqref="B81">
    <cfRule type="expression" dxfId="532" priority="923" stopIfTrue="1">
      <formula>#REF!="YES"</formula>
    </cfRule>
  </conditionalFormatting>
  <conditionalFormatting sqref="C81">
    <cfRule type="expression" dxfId="531" priority="922" stopIfTrue="1">
      <formula>#REF!="YES"</formula>
    </cfRule>
  </conditionalFormatting>
  <conditionalFormatting sqref="C90">
    <cfRule type="expression" dxfId="530" priority="898" stopIfTrue="1">
      <formula>#REF!="YES"</formula>
    </cfRule>
  </conditionalFormatting>
  <conditionalFormatting sqref="W90">
    <cfRule type="containsText" dxfId="529" priority="906" operator="containsText" text="HIGH">
      <formula>NOT(ISERROR(SEARCH("HIGH",W90)))</formula>
    </cfRule>
    <cfRule type="containsText" dxfId="528" priority="907" operator="containsText" text="SIGNIFICANT">
      <formula>NOT(ISERROR(SEARCH("SIGNIFICANT",W90)))</formula>
    </cfRule>
    <cfRule type="containsText" dxfId="527" priority="908" operator="containsText" text="MODERATE">
      <formula>NOT(ISERROR(SEARCH("MODERATE",W90)))</formula>
    </cfRule>
    <cfRule type="containsText" dxfId="526" priority="909" operator="containsText" text="LOW">
      <formula>NOT(ISERROR(SEARCH("LOW",W90)))</formula>
    </cfRule>
  </conditionalFormatting>
  <conditionalFormatting sqref="K90:M90">
    <cfRule type="containsText" dxfId="525" priority="901" operator="containsText" text="D">
      <formula>NOT(ISERROR(SEARCH("D",K90)))</formula>
    </cfRule>
    <cfRule type="containsText" dxfId="524" priority="902" operator="containsText" text="C">
      <formula>NOT(ISERROR(SEARCH("C",K90)))</formula>
    </cfRule>
    <cfRule type="containsText" dxfId="523" priority="903" operator="containsText" text="B/C">
      <formula>NOT(ISERROR(SEARCH("B/C",K90)))</formula>
    </cfRule>
    <cfRule type="containsText" dxfId="522" priority="904" operator="containsText" text="B">
      <formula>NOT(ISERROR(SEARCH("B",K90)))</formula>
    </cfRule>
    <cfRule type="containsText" dxfId="521" priority="905" operator="containsText" text="A">
      <formula>NOT(ISERROR(SEARCH("A",K90)))</formula>
    </cfRule>
  </conditionalFormatting>
  <conditionalFormatting sqref="A90 D90">
    <cfRule type="expression" dxfId="520" priority="900" stopIfTrue="1">
      <formula>#REF!="YES"</formula>
    </cfRule>
  </conditionalFormatting>
  <conditionalFormatting sqref="B90">
    <cfRule type="expression" dxfId="519" priority="899" stopIfTrue="1">
      <formula>#REF!="YES"</formula>
    </cfRule>
  </conditionalFormatting>
  <conditionalFormatting sqref="W28">
    <cfRule type="containsText" dxfId="518" priority="894" operator="containsText" text="HIGH">
      <formula>NOT(ISERROR(SEARCH("HIGH",W28)))</formula>
    </cfRule>
    <cfRule type="containsText" dxfId="517" priority="895" operator="containsText" text="SIGNIFICANT">
      <formula>NOT(ISERROR(SEARCH("SIGNIFICANT",W28)))</formula>
    </cfRule>
    <cfRule type="containsText" dxfId="516" priority="896" operator="containsText" text="MODERATE">
      <formula>NOT(ISERROR(SEARCH("MODERATE",W28)))</formula>
    </cfRule>
    <cfRule type="containsText" dxfId="515" priority="897" operator="containsText" text="LOW">
      <formula>NOT(ISERROR(SEARCH("LOW",W28)))</formula>
    </cfRule>
  </conditionalFormatting>
  <conditionalFormatting sqref="K28:M28">
    <cfRule type="containsText" dxfId="514" priority="889" operator="containsText" text="D">
      <formula>NOT(ISERROR(SEARCH("D",K28)))</formula>
    </cfRule>
    <cfRule type="containsText" dxfId="513" priority="890" operator="containsText" text="C">
      <formula>NOT(ISERROR(SEARCH("C",K28)))</formula>
    </cfRule>
    <cfRule type="containsText" dxfId="512" priority="891" operator="containsText" text="B/C">
      <formula>NOT(ISERROR(SEARCH("B/C",K28)))</formula>
    </cfRule>
    <cfRule type="containsText" dxfId="511" priority="892" operator="containsText" text="B">
      <formula>NOT(ISERROR(SEARCH("B",K28)))</formula>
    </cfRule>
    <cfRule type="containsText" dxfId="510" priority="893" operator="containsText" text="A">
      <formula>NOT(ISERROR(SEARCH("A",K28)))</formula>
    </cfRule>
  </conditionalFormatting>
  <conditionalFormatting sqref="A28 D28">
    <cfRule type="expression" dxfId="509" priority="888" stopIfTrue="1">
      <formula>#REF!="YES"</formula>
    </cfRule>
  </conditionalFormatting>
  <conditionalFormatting sqref="B28:C28">
    <cfRule type="expression" dxfId="508" priority="887" stopIfTrue="1">
      <formula>#REF!="YES"</formula>
    </cfRule>
  </conditionalFormatting>
  <conditionalFormatting sqref="W29">
    <cfRule type="containsText" dxfId="507" priority="883" operator="containsText" text="HIGH">
      <formula>NOT(ISERROR(SEARCH("HIGH",W29)))</formula>
    </cfRule>
    <cfRule type="containsText" dxfId="506" priority="884" operator="containsText" text="SIGNIFICANT">
      <formula>NOT(ISERROR(SEARCH("SIGNIFICANT",W29)))</formula>
    </cfRule>
    <cfRule type="containsText" dxfId="505" priority="885" operator="containsText" text="MODERATE">
      <formula>NOT(ISERROR(SEARCH("MODERATE",W29)))</formula>
    </cfRule>
    <cfRule type="containsText" dxfId="504" priority="886" operator="containsText" text="LOW">
      <formula>NOT(ISERROR(SEARCH("LOW",W29)))</formula>
    </cfRule>
  </conditionalFormatting>
  <conditionalFormatting sqref="K29:M29">
    <cfRule type="containsText" dxfId="503" priority="878" operator="containsText" text="D">
      <formula>NOT(ISERROR(SEARCH("D",K29)))</formula>
    </cfRule>
    <cfRule type="containsText" dxfId="502" priority="879" operator="containsText" text="C">
      <formula>NOT(ISERROR(SEARCH("C",K29)))</formula>
    </cfRule>
    <cfRule type="containsText" dxfId="501" priority="880" operator="containsText" text="B/C">
      <formula>NOT(ISERROR(SEARCH("B/C",K29)))</formula>
    </cfRule>
    <cfRule type="containsText" dxfId="500" priority="881" operator="containsText" text="B">
      <formula>NOT(ISERROR(SEARCH("B",K29)))</formula>
    </cfRule>
    <cfRule type="containsText" dxfId="499" priority="882" operator="containsText" text="A">
      <formula>NOT(ISERROR(SEARCH("A",K29)))</formula>
    </cfRule>
  </conditionalFormatting>
  <conditionalFormatting sqref="A29 D29">
    <cfRule type="expression" dxfId="498" priority="877" stopIfTrue="1">
      <formula>#REF!="YES"</formula>
    </cfRule>
  </conditionalFormatting>
  <conditionalFormatting sqref="B29:C29">
    <cfRule type="expression" dxfId="497" priority="876" stopIfTrue="1">
      <formula>#REF!="YES"</formula>
    </cfRule>
  </conditionalFormatting>
  <conditionalFormatting sqref="W38">
    <cfRule type="containsText" dxfId="496" priority="861" operator="containsText" text="HIGH">
      <formula>NOT(ISERROR(SEARCH("HIGH",W38)))</formula>
    </cfRule>
    <cfRule type="containsText" dxfId="495" priority="862" operator="containsText" text="SIGNIFICANT">
      <formula>NOT(ISERROR(SEARCH("SIGNIFICANT",W38)))</formula>
    </cfRule>
    <cfRule type="containsText" dxfId="494" priority="863" operator="containsText" text="MODERATE">
      <formula>NOT(ISERROR(SEARCH("MODERATE",W38)))</formula>
    </cfRule>
    <cfRule type="containsText" dxfId="493" priority="864" operator="containsText" text="LOW">
      <formula>NOT(ISERROR(SEARCH("LOW",W38)))</formula>
    </cfRule>
  </conditionalFormatting>
  <conditionalFormatting sqref="K38:M38">
    <cfRule type="containsText" dxfId="492" priority="856" operator="containsText" text="D">
      <formula>NOT(ISERROR(SEARCH("D",K38)))</formula>
    </cfRule>
    <cfRule type="containsText" dxfId="491" priority="857" operator="containsText" text="C">
      <formula>NOT(ISERROR(SEARCH("C",K38)))</formula>
    </cfRule>
    <cfRule type="containsText" dxfId="490" priority="858" operator="containsText" text="B/C">
      <formula>NOT(ISERROR(SEARCH("B/C",K38)))</formula>
    </cfRule>
    <cfRule type="containsText" dxfId="489" priority="859" operator="containsText" text="B">
      <formula>NOT(ISERROR(SEARCH("B",K38)))</formula>
    </cfRule>
    <cfRule type="containsText" dxfId="488" priority="860" operator="containsText" text="A">
      <formula>NOT(ISERROR(SEARCH("A",K38)))</formula>
    </cfRule>
  </conditionalFormatting>
  <conditionalFormatting sqref="A38 D38">
    <cfRule type="expression" dxfId="487" priority="855" stopIfTrue="1">
      <formula>#REF!="YES"</formula>
    </cfRule>
  </conditionalFormatting>
  <conditionalFormatting sqref="B38">
    <cfRule type="expression" dxfId="486" priority="854" stopIfTrue="1">
      <formula>#REF!="YES"</formula>
    </cfRule>
  </conditionalFormatting>
  <conditionalFormatting sqref="C38">
    <cfRule type="expression" dxfId="485" priority="853" stopIfTrue="1">
      <formula>#REF!="YES"</formula>
    </cfRule>
  </conditionalFormatting>
  <conditionalFormatting sqref="W39">
    <cfRule type="containsText" dxfId="484" priority="849" operator="containsText" text="HIGH">
      <formula>NOT(ISERROR(SEARCH("HIGH",W39)))</formula>
    </cfRule>
    <cfRule type="containsText" dxfId="483" priority="850" operator="containsText" text="SIGNIFICANT">
      <formula>NOT(ISERROR(SEARCH("SIGNIFICANT",W39)))</formula>
    </cfRule>
    <cfRule type="containsText" dxfId="482" priority="851" operator="containsText" text="MODERATE">
      <formula>NOT(ISERROR(SEARCH("MODERATE",W39)))</formula>
    </cfRule>
    <cfRule type="containsText" dxfId="481" priority="852" operator="containsText" text="LOW">
      <formula>NOT(ISERROR(SEARCH("LOW",W39)))</formula>
    </cfRule>
  </conditionalFormatting>
  <conditionalFormatting sqref="K39:M39">
    <cfRule type="containsText" dxfId="480" priority="844" operator="containsText" text="D">
      <formula>NOT(ISERROR(SEARCH("D",K39)))</formula>
    </cfRule>
    <cfRule type="containsText" dxfId="479" priority="845" operator="containsText" text="C">
      <formula>NOT(ISERROR(SEARCH("C",K39)))</formula>
    </cfRule>
    <cfRule type="containsText" dxfId="478" priority="846" operator="containsText" text="B/C">
      <formula>NOT(ISERROR(SEARCH("B/C",K39)))</formula>
    </cfRule>
    <cfRule type="containsText" dxfId="477" priority="847" operator="containsText" text="B">
      <formula>NOT(ISERROR(SEARCH("B",K39)))</formula>
    </cfRule>
    <cfRule type="containsText" dxfId="476" priority="848" operator="containsText" text="A">
      <formula>NOT(ISERROR(SEARCH("A",K39)))</formula>
    </cfRule>
  </conditionalFormatting>
  <conditionalFormatting sqref="A39 D39">
    <cfRule type="expression" dxfId="475" priority="843" stopIfTrue="1">
      <formula>#REF!="YES"</formula>
    </cfRule>
  </conditionalFormatting>
  <conditionalFormatting sqref="B39">
    <cfRule type="expression" dxfId="474" priority="842" stopIfTrue="1">
      <formula>#REF!="YES"</formula>
    </cfRule>
  </conditionalFormatting>
  <conditionalFormatting sqref="C39">
    <cfRule type="expression" dxfId="473" priority="841" stopIfTrue="1">
      <formula>#REF!="YES"</formula>
    </cfRule>
  </conditionalFormatting>
  <conditionalFormatting sqref="W46">
    <cfRule type="containsText" dxfId="472" priority="825" operator="containsText" text="HIGH">
      <formula>NOT(ISERROR(SEARCH("HIGH",W46)))</formula>
    </cfRule>
    <cfRule type="containsText" dxfId="471" priority="826" operator="containsText" text="SIGNIFICANT">
      <formula>NOT(ISERROR(SEARCH("SIGNIFICANT",W46)))</formula>
    </cfRule>
    <cfRule type="containsText" dxfId="470" priority="827" operator="containsText" text="MODERATE">
      <formula>NOT(ISERROR(SEARCH("MODERATE",W46)))</formula>
    </cfRule>
    <cfRule type="containsText" dxfId="469" priority="828" operator="containsText" text="LOW">
      <formula>NOT(ISERROR(SEARCH("LOW",W46)))</formula>
    </cfRule>
  </conditionalFormatting>
  <conditionalFormatting sqref="K46:M46">
    <cfRule type="containsText" dxfId="468" priority="820" operator="containsText" text="D">
      <formula>NOT(ISERROR(SEARCH("D",K46)))</formula>
    </cfRule>
    <cfRule type="containsText" dxfId="467" priority="821" operator="containsText" text="C">
      <formula>NOT(ISERROR(SEARCH("C",K46)))</formula>
    </cfRule>
    <cfRule type="containsText" dxfId="466" priority="822" operator="containsText" text="B/C">
      <formula>NOT(ISERROR(SEARCH("B/C",K46)))</formula>
    </cfRule>
    <cfRule type="containsText" dxfId="465" priority="823" operator="containsText" text="B">
      <formula>NOT(ISERROR(SEARCH("B",K46)))</formula>
    </cfRule>
    <cfRule type="containsText" dxfId="464" priority="824" operator="containsText" text="A">
      <formula>NOT(ISERROR(SEARCH("A",K46)))</formula>
    </cfRule>
  </conditionalFormatting>
  <conditionalFormatting sqref="A46 D46">
    <cfRule type="expression" dxfId="463" priority="819" stopIfTrue="1">
      <formula>#REF!="YES"</formula>
    </cfRule>
  </conditionalFormatting>
  <conditionalFormatting sqref="B46">
    <cfRule type="expression" dxfId="462" priority="818" stopIfTrue="1">
      <formula>#REF!="YES"</formula>
    </cfRule>
  </conditionalFormatting>
  <conditionalFormatting sqref="C46">
    <cfRule type="expression" dxfId="461" priority="817" stopIfTrue="1">
      <formula>#REF!="YES"</formula>
    </cfRule>
  </conditionalFormatting>
  <conditionalFormatting sqref="W47">
    <cfRule type="containsText" dxfId="460" priority="813" operator="containsText" text="HIGH">
      <formula>NOT(ISERROR(SEARCH("HIGH",W47)))</formula>
    </cfRule>
    <cfRule type="containsText" dxfId="459" priority="814" operator="containsText" text="SIGNIFICANT">
      <formula>NOT(ISERROR(SEARCH("SIGNIFICANT",W47)))</formula>
    </cfRule>
    <cfRule type="containsText" dxfId="458" priority="815" operator="containsText" text="MODERATE">
      <formula>NOT(ISERROR(SEARCH("MODERATE",W47)))</formula>
    </cfRule>
    <cfRule type="containsText" dxfId="457" priority="816" operator="containsText" text="LOW">
      <formula>NOT(ISERROR(SEARCH("LOW",W47)))</formula>
    </cfRule>
  </conditionalFormatting>
  <conditionalFormatting sqref="K47:M47">
    <cfRule type="containsText" dxfId="456" priority="808" operator="containsText" text="D">
      <formula>NOT(ISERROR(SEARCH("D",K47)))</formula>
    </cfRule>
    <cfRule type="containsText" dxfId="455" priority="809" operator="containsText" text="C">
      <formula>NOT(ISERROR(SEARCH("C",K47)))</formula>
    </cfRule>
    <cfRule type="containsText" dxfId="454" priority="810" operator="containsText" text="B/C">
      <formula>NOT(ISERROR(SEARCH("B/C",K47)))</formula>
    </cfRule>
    <cfRule type="containsText" dxfId="453" priority="811" operator="containsText" text="B">
      <formula>NOT(ISERROR(SEARCH("B",K47)))</formula>
    </cfRule>
    <cfRule type="containsText" dxfId="452" priority="812" operator="containsText" text="A">
      <formula>NOT(ISERROR(SEARCH("A",K47)))</formula>
    </cfRule>
  </conditionalFormatting>
  <conditionalFormatting sqref="A47 D47">
    <cfRule type="expression" dxfId="451" priority="807" stopIfTrue="1">
      <formula>#REF!="YES"</formula>
    </cfRule>
  </conditionalFormatting>
  <conditionalFormatting sqref="B47">
    <cfRule type="expression" dxfId="450" priority="806" stopIfTrue="1">
      <formula>#REF!="YES"</formula>
    </cfRule>
  </conditionalFormatting>
  <conditionalFormatting sqref="C47">
    <cfRule type="expression" dxfId="449" priority="805" stopIfTrue="1">
      <formula>#REF!="YES"</formula>
    </cfRule>
  </conditionalFormatting>
  <conditionalFormatting sqref="W54">
    <cfRule type="containsText" dxfId="448" priority="777" operator="containsText" text="HIGH">
      <formula>NOT(ISERROR(SEARCH("HIGH",W54)))</formula>
    </cfRule>
    <cfRule type="containsText" dxfId="447" priority="778" operator="containsText" text="SIGNIFICANT">
      <formula>NOT(ISERROR(SEARCH("SIGNIFICANT",W54)))</formula>
    </cfRule>
    <cfRule type="containsText" dxfId="446" priority="779" operator="containsText" text="MODERATE">
      <formula>NOT(ISERROR(SEARCH("MODERATE",W54)))</formula>
    </cfRule>
    <cfRule type="containsText" dxfId="445" priority="780" operator="containsText" text="LOW">
      <formula>NOT(ISERROR(SEARCH("LOW",W54)))</formula>
    </cfRule>
  </conditionalFormatting>
  <conditionalFormatting sqref="K54:L54">
    <cfRule type="containsText" dxfId="444" priority="772" operator="containsText" text="D">
      <formula>NOT(ISERROR(SEARCH("D",K54)))</formula>
    </cfRule>
    <cfRule type="containsText" dxfId="443" priority="773" operator="containsText" text="C">
      <formula>NOT(ISERROR(SEARCH("C",K54)))</formula>
    </cfRule>
    <cfRule type="containsText" dxfId="442" priority="774" operator="containsText" text="B/C">
      <formula>NOT(ISERROR(SEARCH("B/C",K54)))</formula>
    </cfRule>
    <cfRule type="containsText" dxfId="441" priority="775" operator="containsText" text="B">
      <formula>NOT(ISERROR(SEARCH("B",K54)))</formula>
    </cfRule>
    <cfRule type="containsText" dxfId="440" priority="776" operator="containsText" text="A">
      <formula>NOT(ISERROR(SEARCH("A",K54)))</formula>
    </cfRule>
  </conditionalFormatting>
  <conditionalFormatting sqref="A54 D54">
    <cfRule type="expression" dxfId="439" priority="771" stopIfTrue="1">
      <formula>#REF!="YES"</formula>
    </cfRule>
  </conditionalFormatting>
  <conditionalFormatting sqref="B54">
    <cfRule type="expression" dxfId="438" priority="770" stopIfTrue="1">
      <formula>#REF!="YES"</formula>
    </cfRule>
  </conditionalFormatting>
  <conditionalFormatting sqref="C54">
    <cfRule type="expression" dxfId="437" priority="769" stopIfTrue="1">
      <formula>#REF!="YES"</formula>
    </cfRule>
  </conditionalFormatting>
  <conditionalFormatting sqref="W55">
    <cfRule type="containsText" dxfId="436" priority="765" operator="containsText" text="HIGH">
      <formula>NOT(ISERROR(SEARCH("HIGH",W55)))</formula>
    </cfRule>
    <cfRule type="containsText" dxfId="435" priority="766" operator="containsText" text="SIGNIFICANT">
      <formula>NOT(ISERROR(SEARCH("SIGNIFICANT",W55)))</formula>
    </cfRule>
    <cfRule type="containsText" dxfId="434" priority="767" operator="containsText" text="MODERATE">
      <formula>NOT(ISERROR(SEARCH("MODERATE",W55)))</formula>
    </cfRule>
    <cfRule type="containsText" dxfId="433" priority="768" operator="containsText" text="LOW">
      <formula>NOT(ISERROR(SEARCH("LOW",W55)))</formula>
    </cfRule>
  </conditionalFormatting>
  <conditionalFormatting sqref="K55:L55">
    <cfRule type="containsText" dxfId="432" priority="760" operator="containsText" text="D">
      <formula>NOT(ISERROR(SEARCH("D",K55)))</formula>
    </cfRule>
    <cfRule type="containsText" dxfId="431" priority="761" operator="containsText" text="C">
      <formula>NOT(ISERROR(SEARCH("C",K55)))</formula>
    </cfRule>
    <cfRule type="containsText" dxfId="430" priority="762" operator="containsText" text="B/C">
      <formula>NOT(ISERROR(SEARCH("B/C",K55)))</formula>
    </cfRule>
    <cfRule type="containsText" dxfId="429" priority="763" operator="containsText" text="B">
      <formula>NOT(ISERROR(SEARCH("B",K55)))</formula>
    </cfRule>
    <cfRule type="containsText" dxfId="428" priority="764" operator="containsText" text="A">
      <formula>NOT(ISERROR(SEARCH("A",K55)))</formula>
    </cfRule>
  </conditionalFormatting>
  <conditionalFormatting sqref="A55 D55">
    <cfRule type="expression" dxfId="427" priority="759" stopIfTrue="1">
      <formula>#REF!="YES"</formula>
    </cfRule>
  </conditionalFormatting>
  <conditionalFormatting sqref="B55">
    <cfRule type="expression" dxfId="426" priority="758" stopIfTrue="1">
      <formula>#REF!="YES"</formula>
    </cfRule>
  </conditionalFormatting>
  <conditionalFormatting sqref="C55">
    <cfRule type="expression" dxfId="425" priority="757" stopIfTrue="1">
      <formula>#REF!="YES"</formula>
    </cfRule>
  </conditionalFormatting>
  <conditionalFormatting sqref="W69">
    <cfRule type="containsText" dxfId="424" priority="753" operator="containsText" text="HIGH">
      <formula>NOT(ISERROR(SEARCH("HIGH",W69)))</formula>
    </cfRule>
    <cfRule type="containsText" dxfId="423" priority="754" operator="containsText" text="SIGNIFICANT">
      <formula>NOT(ISERROR(SEARCH("SIGNIFICANT",W69)))</formula>
    </cfRule>
    <cfRule type="containsText" dxfId="422" priority="755" operator="containsText" text="MODERATE">
      <formula>NOT(ISERROR(SEARCH("MODERATE",W69)))</formula>
    </cfRule>
    <cfRule type="containsText" dxfId="421" priority="756" operator="containsText" text="LOW">
      <formula>NOT(ISERROR(SEARCH("LOW",W69)))</formula>
    </cfRule>
  </conditionalFormatting>
  <conditionalFormatting sqref="K69:M69">
    <cfRule type="containsText" dxfId="420" priority="748" operator="containsText" text="D">
      <formula>NOT(ISERROR(SEARCH("D",K69)))</formula>
    </cfRule>
    <cfRule type="containsText" dxfId="419" priority="749" operator="containsText" text="C">
      <formula>NOT(ISERROR(SEARCH("C",K69)))</formula>
    </cfRule>
    <cfRule type="containsText" dxfId="418" priority="750" operator="containsText" text="B/C">
      <formula>NOT(ISERROR(SEARCH("B/C",K69)))</formula>
    </cfRule>
    <cfRule type="containsText" dxfId="417" priority="751" operator="containsText" text="B">
      <formula>NOT(ISERROR(SEARCH("B",K69)))</formula>
    </cfRule>
    <cfRule type="containsText" dxfId="416" priority="752" operator="containsText" text="A">
      <formula>NOT(ISERROR(SEARCH("A",K69)))</formula>
    </cfRule>
  </conditionalFormatting>
  <conditionalFormatting sqref="A69 D69">
    <cfRule type="expression" dxfId="415" priority="747" stopIfTrue="1">
      <formula>#REF!="YES"</formula>
    </cfRule>
  </conditionalFormatting>
  <conditionalFormatting sqref="B69">
    <cfRule type="expression" dxfId="414" priority="746" stopIfTrue="1">
      <formula>#REF!="YES"</formula>
    </cfRule>
  </conditionalFormatting>
  <conditionalFormatting sqref="C69">
    <cfRule type="expression" dxfId="413" priority="745" stopIfTrue="1">
      <formula>#REF!="YES"</formula>
    </cfRule>
  </conditionalFormatting>
  <conditionalFormatting sqref="W70">
    <cfRule type="containsText" dxfId="412" priority="741" operator="containsText" text="HIGH">
      <formula>NOT(ISERROR(SEARCH("HIGH",W70)))</formula>
    </cfRule>
    <cfRule type="containsText" dxfId="411" priority="742" operator="containsText" text="SIGNIFICANT">
      <formula>NOT(ISERROR(SEARCH("SIGNIFICANT",W70)))</formula>
    </cfRule>
    <cfRule type="containsText" dxfId="410" priority="743" operator="containsText" text="MODERATE">
      <formula>NOT(ISERROR(SEARCH("MODERATE",W70)))</formula>
    </cfRule>
    <cfRule type="containsText" dxfId="409" priority="744" operator="containsText" text="LOW">
      <formula>NOT(ISERROR(SEARCH("LOW",W70)))</formula>
    </cfRule>
  </conditionalFormatting>
  <conditionalFormatting sqref="K70:M70">
    <cfRule type="containsText" dxfId="408" priority="736" operator="containsText" text="D">
      <formula>NOT(ISERROR(SEARCH("D",K70)))</formula>
    </cfRule>
    <cfRule type="containsText" dxfId="407" priority="737" operator="containsText" text="C">
      <formula>NOT(ISERROR(SEARCH("C",K70)))</formula>
    </cfRule>
    <cfRule type="containsText" dxfId="406" priority="738" operator="containsText" text="B/C">
      <formula>NOT(ISERROR(SEARCH("B/C",K70)))</formula>
    </cfRule>
    <cfRule type="containsText" dxfId="405" priority="739" operator="containsText" text="B">
      <formula>NOT(ISERROR(SEARCH("B",K70)))</formula>
    </cfRule>
    <cfRule type="containsText" dxfId="404" priority="740" operator="containsText" text="A">
      <formula>NOT(ISERROR(SEARCH("A",K70)))</formula>
    </cfRule>
  </conditionalFormatting>
  <conditionalFormatting sqref="A70 D70">
    <cfRule type="expression" dxfId="403" priority="735" stopIfTrue="1">
      <formula>#REF!="YES"</formula>
    </cfRule>
  </conditionalFormatting>
  <conditionalFormatting sqref="B70">
    <cfRule type="expression" dxfId="402" priority="734" stopIfTrue="1">
      <formula>#REF!="YES"</formula>
    </cfRule>
  </conditionalFormatting>
  <conditionalFormatting sqref="C70">
    <cfRule type="expression" dxfId="401" priority="733" stopIfTrue="1">
      <formula>#REF!="YES"</formula>
    </cfRule>
  </conditionalFormatting>
  <conditionalFormatting sqref="W82">
    <cfRule type="containsText" dxfId="400" priority="717" operator="containsText" text="HIGH">
      <formula>NOT(ISERROR(SEARCH("HIGH",W82)))</formula>
    </cfRule>
    <cfRule type="containsText" dxfId="399" priority="718" operator="containsText" text="SIGNIFICANT">
      <formula>NOT(ISERROR(SEARCH("SIGNIFICANT",W82)))</formula>
    </cfRule>
    <cfRule type="containsText" dxfId="398" priority="719" operator="containsText" text="MODERATE">
      <formula>NOT(ISERROR(SEARCH("MODERATE",W82)))</formula>
    </cfRule>
    <cfRule type="containsText" dxfId="397" priority="720" operator="containsText" text="LOW">
      <formula>NOT(ISERROR(SEARCH("LOW",W82)))</formula>
    </cfRule>
  </conditionalFormatting>
  <conditionalFormatting sqref="K82:M82">
    <cfRule type="containsText" dxfId="396" priority="712" operator="containsText" text="D">
      <formula>NOT(ISERROR(SEARCH("D",K82)))</formula>
    </cfRule>
    <cfRule type="containsText" dxfId="395" priority="713" operator="containsText" text="C">
      <formula>NOT(ISERROR(SEARCH("C",K82)))</formula>
    </cfRule>
    <cfRule type="containsText" dxfId="394" priority="714" operator="containsText" text="B/C">
      <formula>NOT(ISERROR(SEARCH("B/C",K82)))</formula>
    </cfRule>
    <cfRule type="containsText" dxfId="393" priority="715" operator="containsText" text="B">
      <formula>NOT(ISERROR(SEARCH("B",K82)))</formula>
    </cfRule>
    <cfRule type="containsText" dxfId="392" priority="716" operator="containsText" text="A">
      <formula>NOT(ISERROR(SEARCH("A",K82)))</formula>
    </cfRule>
  </conditionalFormatting>
  <conditionalFormatting sqref="A82 D82">
    <cfRule type="expression" dxfId="391" priority="711" stopIfTrue="1">
      <formula>#REF!="YES"</formula>
    </cfRule>
  </conditionalFormatting>
  <conditionalFormatting sqref="B82">
    <cfRule type="expression" dxfId="390" priority="710" stopIfTrue="1">
      <formula>#REF!="YES"</formula>
    </cfRule>
  </conditionalFormatting>
  <conditionalFormatting sqref="C82">
    <cfRule type="expression" dxfId="389" priority="709" stopIfTrue="1">
      <formula>#REF!="YES"</formula>
    </cfRule>
  </conditionalFormatting>
  <conditionalFormatting sqref="W83">
    <cfRule type="containsText" dxfId="388" priority="705" operator="containsText" text="HIGH">
      <formula>NOT(ISERROR(SEARCH("HIGH",W83)))</formula>
    </cfRule>
    <cfRule type="containsText" dxfId="387" priority="706" operator="containsText" text="SIGNIFICANT">
      <formula>NOT(ISERROR(SEARCH("SIGNIFICANT",W83)))</formula>
    </cfRule>
    <cfRule type="containsText" dxfId="386" priority="707" operator="containsText" text="MODERATE">
      <formula>NOT(ISERROR(SEARCH("MODERATE",W83)))</formula>
    </cfRule>
    <cfRule type="containsText" dxfId="385" priority="708" operator="containsText" text="LOW">
      <formula>NOT(ISERROR(SEARCH("LOW",W83)))</formula>
    </cfRule>
  </conditionalFormatting>
  <conditionalFormatting sqref="K83:M83">
    <cfRule type="containsText" dxfId="384" priority="700" operator="containsText" text="D">
      <formula>NOT(ISERROR(SEARCH("D",K83)))</formula>
    </cfRule>
    <cfRule type="containsText" dxfId="383" priority="701" operator="containsText" text="C">
      <formula>NOT(ISERROR(SEARCH("C",K83)))</formula>
    </cfRule>
    <cfRule type="containsText" dxfId="382" priority="702" operator="containsText" text="B/C">
      <formula>NOT(ISERROR(SEARCH("B/C",K83)))</formula>
    </cfRule>
    <cfRule type="containsText" dxfId="381" priority="703" operator="containsText" text="B">
      <formula>NOT(ISERROR(SEARCH("B",K83)))</formula>
    </cfRule>
    <cfRule type="containsText" dxfId="380" priority="704" operator="containsText" text="A">
      <formula>NOT(ISERROR(SEARCH("A",K83)))</formula>
    </cfRule>
  </conditionalFormatting>
  <conditionalFormatting sqref="A83 D83">
    <cfRule type="expression" dxfId="379" priority="699" stopIfTrue="1">
      <formula>#REF!="YES"</formula>
    </cfRule>
  </conditionalFormatting>
  <conditionalFormatting sqref="B83">
    <cfRule type="expression" dxfId="378" priority="698" stopIfTrue="1">
      <formula>#REF!="YES"</formula>
    </cfRule>
  </conditionalFormatting>
  <conditionalFormatting sqref="C83">
    <cfRule type="expression" dxfId="377" priority="697" stopIfTrue="1">
      <formula>#REF!="YES"</formula>
    </cfRule>
  </conditionalFormatting>
  <conditionalFormatting sqref="C91">
    <cfRule type="expression" dxfId="376" priority="673" stopIfTrue="1">
      <formula>#REF!="YES"</formula>
    </cfRule>
  </conditionalFormatting>
  <conditionalFormatting sqref="W91">
    <cfRule type="containsText" dxfId="375" priority="681" operator="containsText" text="HIGH">
      <formula>NOT(ISERROR(SEARCH("HIGH",W91)))</formula>
    </cfRule>
    <cfRule type="containsText" dxfId="374" priority="682" operator="containsText" text="SIGNIFICANT">
      <formula>NOT(ISERROR(SEARCH("SIGNIFICANT",W91)))</formula>
    </cfRule>
    <cfRule type="containsText" dxfId="373" priority="683" operator="containsText" text="MODERATE">
      <formula>NOT(ISERROR(SEARCH("MODERATE",W91)))</formula>
    </cfRule>
    <cfRule type="containsText" dxfId="372" priority="684" operator="containsText" text="LOW">
      <formula>NOT(ISERROR(SEARCH("LOW",W91)))</formula>
    </cfRule>
  </conditionalFormatting>
  <conditionalFormatting sqref="K91:M91">
    <cfRule type="containsText" dxfId="371" priority="676" operator="containsText" text="D">
      <formula>NOT(ISERROR(SEARCH("D",K91)))</formula>
    </cfRule>
    <cfRule type="containsText" dxfId="370" priority="677" operator="containsText" text="C">
      <formula>NOT(ISERROR(SEARCH("C",K91)))</formula>
    </cfRule>
    <cfRule type="containsText" dxfId="369" priority="678" operator="containsText" text="B/C">
      <formula>NOT(ISERROR(SEARCH("B/C",K91)))</formula>
    </cfRule>
    <cfRule type="containsText" dxfId="368" priority="679" operator="containsText" text="B">
      <formula>NOT(ISERROR(SEARCH("B",K91)))</formula>
    </cfRule>
    <cfRule type="containsText" dxfId="367" priority="680" operator="containsText" text="A">
      <formula>NOT(ISERROR(SEARCH("A",K91)))</formula>
    </cfRule>
  </conditionalFormatting>
  <conditionalFormatting sqref="A91 D91">
    <cfRule type="expression" dxfId="366" priority="675" stopIfTrue="1">
      <formula>#REF!="YES"</formula>
    </cfRule>
  </conditionalFormatting>
  <conditionalFormatting sqref="B91">
    <cfRule type="expression" dxfId="365" priority="674" stopIfTrue="1">
      <formula>#REF!="YES"</formula>
    </cfRule>
  </conditionalFormatting>
  <conditionalFormatting sqref="C92">
    <cfRule type="expression" dxfId="364" priority="661" stopIfTrue="1">
      <formula>#REF!="YES"</formula>
    </cfRule>
  </conditionalFormatting>
  <conditionalFormatting sqref="W92">
    <cfRule type="containsText" dxfId="363" priority="669" operator="containsText" text="HIGH">
      <formula>NOT(ISERROR(SEARCH("HIGH",W92)))</formula>
    </cfRule>
    <cfRule type="containsText" dxfId="362" priority="670" operator="containsText" text="SIGNIFICANT">
      <formula>NOT(ISERROR(SEARCH("SIGNIFICANT",W92)))</formula>
    </cfRule>
    <cfRule type="containsText" dxfId="361" priority="671" operator="containsText" text="MODERATE">
      <formula>NOT(ISERROR(SEARCH("MODERATE",W92)))</formula>
    </cfRule>
    <cfRule type="containsText" dxfId="360" priority="672" operator="containsText" text="LOW">
      <formula>NOT(ISERROR(SEARCH("LOW",W92)))</formula>
    </cfRule>
  </conditionalFormatting>
  <conditionalFormatting sqref="K92:M92">
    <cfRule type="containsText" dxfId="359" priority="664" operator="containsText" text="D">
      <formula>NOT(ISERROR(SEARCH("D",K92)))</formula>
    </cfRule>
    <cfRule type="containsText" dxfId="358" priority="665" operator="containsText" text="C">
      <formula>NOT(ISERROR(SEARCH("C",K92)))</formula>
    </cfRule>
    <cfRule type="containsText" dxfId="357" priority="666" operator="containsText" text="B/C">
      <formula>NOT(ISERROR(SEARCH("B/C",K92)))</formula>
    </cfRule>
    <cfRule type="containsText" dxfId="356" priority="667" operator="containsText" text="B">
      <formula>NOT(ISERROR(SEARCH("B",K92)))</formula>
    </cfRule>
    <cfRule type="containsText" dxfId="355" priority="668" operator="containsText" text="A">
      <formula>NOT(ISERROR(SEARCH("A",K92)))</formula>
    </cfRule>
  </conditionalFormatting>
  <conditionalFormatting sqref="A92 D92">
    <cfRule type="expression" dxfId="354" priority="663" stopIfTrue="1">
      <formula>#REF!="YES"</formula>
    </cfRule>
  </conditionalFormatting>
  <conditionalFormatting sqref="B92">
    <cfRule type="expression" dxfId="353" priority="662" stopIfTrue="1">
      <formula>#REF!="YES"</formula>
    </cfRule>
  </conditionalFormatting>
  <conditionalFormatting sqref="C93">
    <cfRule type="expression" dxfId="352" priority="649" stopIfTrue="1">
      <formula>#REF!="YES"</formula>
    </cfRule>
  </conditionalFormatting>
  <conditionalFormatting sqref="W93">
    <cfRule type="containsText" dxfId="351" priority="657" operator="containsText" text="HIGH">
      <formula>NOT(ISERROR(SEARCH("HIGH",W93)))</formula>
    </cfRule>
    <cfRule type="containsText" dxfId="350" priority="658" operator="containsText" text="SIGNIFICANT">
      <formula>NOT(ISERROR(SEARCH("SIGNIFICANT",W93)))</formula>
    </cfRule>
    <cfRule type="containsText" dxfId="349" priority="659" operator="containsText" text="MODERATE">
      <formula>NOT(ISERROR(SEARCH("MODERATE",W93)))</formula>
    </cfRule>
    <cfRule type="containsText" dxfId="348" priority="660" operator="containsText" text="LOW">
      <formula>NOT(ISERROR(SEARCH("LOW",W93)))</formula>
    </cfRule>
  </conditionalFormatting>
  <conditionalFormatting sqref="K93:M93">
    <cfRule type="containsText" dxfId="347" priority="652" operator="containsText" text="D">
      <formula>NOT(ISERROR(SEARCH("D",K93)))</formula>
    </cfRule>
    <cfRule type="containsText" dxfId="346" priority="653" operator="containsText" text="C">
      <formula>NOT(ISERROR(SEARCH("C",K93)))</formula>
    </cfRule>
    <cfRule type="containsText" dxfId="345" priority="654" operator="containsText" text="B/C">
      <formula>NOT(ISERROR(SEARCH("B/C",K93)))</formula>
    </cfRule>
    <cfRule type="containsText" dxfId="344" priority="655" operator="containsText" text="B">
      <formula>NOT(ISERROR(SEARCH("B",K93)))</formula>
    </cfRule>
    <cfRule type="containsText" dxfId="343" priority="656" operator="containsText" text="A">
      <formula>NOT(ISERROR(SEARCH("A",K93)))</formula>
    </cfRule>
  </conditionalFormatting>
  <conditionalFormatting sqref="A93 D93">
    <cfRule type="expression" dxfId="342" priority="651" stopIfTrue="1">
      <formula>#REF!="YES"</formula>
    </cfRule>
  </conditionalFormatting>
  <conditionalFormatting sqref="B93">
    <cfRule type="expression" dxfId="341" priority="650" stopIfTrue="1">
      <formula>#REF!="YES"</formula>
    </cfRule>
  </conditionalFormatting>
  <conditionalFormatting sqref="K102">
    <cfRule type="containsText" dxfId="340" priority="621" operator="containsText" text="D">
      <formula>NOT(ISERROR(SEARCH("D",K102)))</formula>
    </cfRule>
    <cfRule type="containsText" dxfId="339" priority="622" operator="containsText" text="C">
      <formula>NOT(ISERROR(SEARCH("C",K102)))</formula>
    </cfRule>
    <cfRule type="containsText" dxfId="338" priority="623" operator="containsText" text="B/C">
      <formula>NOT(ISERROR(SEARCH("B/C",K102)))</formula>
    </cfRule>
    <cfRule type="containsText" dxfId="337" priority="624" operator="containsText" text="B">
      <formula>NOT(ISERROR(SEARCH("B",K102)))</formula>
    </cfRule>
    <cfRule type="containsText" dxfId="336" priority="625" operator="containsText" text="A">
      <formula>NOT(ISERROR(SEARCH("A",K102)))</formula>
    </cfRule>
  </conditionalFormatting>
  <conditionalFormatting sqref="K121">
    <cfRule type="containsText" dxfId="335" priority="616" operator="containsText" text="D">
      <formula>NOT(ISERROR(SEARCH("D",K121)))</formula>
    </cfRule>
    <cfRule type="containsText" dxfId="334" priority="617" operator="containsText" text="C">
      <formula>NOT(ISERROR(SEARCH("C",K121)))</formula>
    </cfRule>
    <cfRule type="containsText" dxfId="333" priority="618" operator="containsText" text="B/C">
      <formula>NOT(ISERROR(SEARCH("B/C",K121)))</formula>
    </cfRule>
    <cfRule type="containsText" dxfId="332" priority="619" operator="containsText" text="B">
      <formula>NOT(ISERROR(SEARCH("B",K121)))</formula>
    </cfRule>
    <cfRule type="containsText" dxfId="331" priority="620" operator="containsText" text="A">
      <formula>NOT(ISERROR(SEARCH("A",K121)))</formula>
    </cfRule>
  </conditionalFormatting>
  <conditionalFormatting sqref="K123">
    <cfRule type="containsText" dxfId="330" priority="611" operator="containsText" text="D">
      <formula>NOT(ISERROR(SEARCH("D",K123)))</formula>
    </cfRule>
    <cfRule type="containsText" dxfId="329" priority="612" operator="containsText" text="C">
      <formula>NOT(ISERROR(SEARCH("C",K123)))</formula>
    </cfRule>
    <cfRule type="containsText" dxfId="328" priority="613" operator="containsText" text="B/C">
      <formula>NOT(ISERROR(SEARCH("B/C",K123)))</formula>
    </cfRule>
    <cfRule type="containsText" dxfId="327" priority="614" operator="containsText" text="B">
      <formula>NOT(ISERROR(SEARCH("B",K123)))</formula>
    </cfRule>
    <cfRule type="containsText" dxfId="326" priority="615" operator="containsText" text="A">
      <formula>NOT(ISERROR(SEARCH("A",K123)))</formula>
    </cfRule>
  </conditionalFormatting>
  <conditionalFormatting sqref="K103">
    <cfRule type="containsText" dxfId="325" priority="606" operator="containsText" text="D">
      <formula>NOT(ISERROR(SEARCH("D",K103)))</formula>
    </cfRule>
    <cfRule type="containsText" dxfId="324" priority="607" operator="containsText" text="C">
      <formula>NOT(ISERROR(SEARCH("C",K103)))</formula>
    </cfRule>
    <cfRule type="containsText" dxfId="323" priority="608" operator="containsText" text="B/C">
      <formula>NOT(ISERROR(SEARCH("B/C",K103)))</formula>
    </cfRule>
    <cfRule type="containsText" dxfId="322" priority="609" operator="containsText" text="B">
      <formula>NOT(ISERROR(SEARCH("B",K103)))</formula>
    </cfRule>
    <cfRule type="containsText" dxfId="321" priority="610" operator="containsText" text="A">
      <formula>NOT(ISERROR(SEARCH("A",K103)))</formula>
    </cfRule>
  </conditionalFormatting>
  <conditionalFormatting sqref="K104">
    <cfRule type="containsText" dxfId="320" priority="601" operator="containsText" text="D">
      <formula>NOT(ISERROR(SEARCH("D",K104)))</formula>
    </cfRule>
    <cfRule type="containsText" dxfId="319" priority="602" operator="containsText" text="C">
      <formula>NOT(ISERROR(SEARCH("C",K104)))</formula>
    </cfRule>
    <cfRule type="containsText" dxfId="318" priority="603" operator="containsText" text="B/C">
      <formula>NOT(ISERROR(SEARCH("B/C",K104)))</formula>
    </cfRule>
    <cfRule type="containsText" dxfId="317" priority="604" operator="containsText" text="B">
      <formula>NOT(ISERROR(SEARCH("B",K104)))</formula>
    </cfRule>
    <cfRule type="containsText" dxfId="316" priority="605" operator="containsText" text="A">
      <formula>NOT(ISERROR(SEARCH("A",K104)))</formula>
    </cfRule>
  </conditionalFormatting>
  <conditionalFormatting sqref="K105">
    <cfRule type="containsText" dxfId="315" priority="596" operator="containsText" text="D">
      <formula>NOT(ISERROR(SEARCH("D",K105)))</formula>
    </cfRule>
    <cfRule type="containsText" dxfId="314" priority="597" operator="containsText" text="C">
      <formula>NOT(ISERROR(SEARCH("C",K105)))</formula>
    </cfRule>
    <cfRule type="containsText" dxfId="313" priority="598" operator="containsText" text="B/C">
      <formula>NOT(ISERROR(SEARCH("B/C",K105)))</formula>
    </cfRule>
    <cfRule type="containsText" dxfId="312" priority="599" operator="containsText" text="B">
      <formula>NOT(ISERROR(SEARCH("B",K105)))</formula>
    </cfRule>
    <cfRule type="containsText" dxfId="311" priority="600" operator="containsText" text="A">
      <formula>NOT(ISERROR(SEARCH("A",K105)))</formula>
    </cfRule>
  </conditionalFormatting>
  <conditionalFormatting sqref="K106">
    <cfRule type="containsText" dxfId="310" priority="591" operator="containsText" text="D">
      <formula>NOT(ISERROR(SEARCH("D",K106)))</formula>
    </cfRule>
    <cfRule type="containsText" dxfId="309" priority="592" operator="containsText" text="C">
      <formula>NOT(ISERROR(SEARCH("C",K106)))</formula>
    </cfRule>
    <cfRule type="containsText" dxfId="308" priority="593" operator="containsText" text="B/C">
      <formula>NOT(ISERROR(SEARCH("B/C",K106)))</formula>
    </cfRule>
    <cfRule type="containsText" dxfId="307" priority="594" operator="containsText" text="B">
      <formula>NOT(ISERROR(SEARCH("B",K106)))</formula>
    </cfRule>
    <cfRule type="containsText" dxfId="306" priority="595" operator="containsText" text="A">
      <formula>NOT(ISERROR(SEARCH("A",K106)))</formula>
    </cfRule>
  </conditionalFormatting>
  <conditionalFormatting sqref="K107">
    <cfRule type="containsText" dxfId="305" priority="586" operator="containsText" text="D">
      <formula>NOT(ISERROR(SEARCH("D",K107)))</formula>
    </cfRule>
    <cfRule type="containsText" dxfId="304" priority="587" operator="containsText" text="C">
      <formula>NOT(ISERROR(SEARCH("C",K107)))</formula>
    </cfRule>
    <cfRule type="containsText" dxfId="303" priority="588" operator="containsText" text="B/C">
      <formula>NOT(ISERROR(SEARCH("B/C",K107)))</formula>
    </cfRule>
    <cfRule type="containsText" dxfId="302" priority="589" operator="containsText" text="B">
      <formula>NOT(ISERROR(SEARCH("B",K107)))</formula>
    </cfRule>
    <cfRule type="containsText" dxfId="301" priority="590" operator="containsText" text="A">
      <formula>NOT(ISERROR(SEARCH("A",K107)))</formula>
    </cfRule>
  </conditionalFormatting>
  <conditionalFormatting sqref="K108">
    <cfRule type="containsText" dxfId="300" priority="581" operator="containsText" text="D">
      <formula>NOT(ISERROR(SEARCH("D",K108)))</formula>
    </cfRule>
    <cfRule type="containsText" dxfId="299" priority="582" operator="containsText" text="C">
      <formula>NOT(ISERROR(SEARCH("C",K108)))</formula>
    </cfRule>
    <cfRule type="containsText" dxfId="298" priority="583" operator="containsText" text="B/C">
      <formula>NOT(ISERROR(SEARCH("B/C",K108)))</formula>
    </cfRule>
    <cfRule type="containsText" dxfId="297" priority="584" operator="containsText" text="B">
      <formula>NOT(ISERROR(SEARCH("B",K108)))</formula>
    </cfRule>
    <cfRule type="containsText" dxfId="296" priority="585" operator="containsText" text="A">
      <formula>NOT(ISERROR(SEARCH("A",K108)))</formula>
    </cfRule>
  </conditionalFormatting>
  <conditionalFormatting sqref="K109">
    <cfRule type="containsText" dxfId="295" priority="576" operator="containsText" text="D">
      <formula>NOT(ISERROR(SEARCH("D",K109)))</formula>
    </cfRule>
    <cfRule type="containsText" dxfId="294" priority="577" operator="containsText" text="C">
      <formula>NOT(ISERROR(SEARCH("C",K109)))</formula>
    </cfRule>
    <cfRule type="containsText" dxfId="293" priority="578" operator="containsText" text="B/C">
      <formula>NOT(ISERROR(SEARCH("B/C",K109)))</formula>
    </cfRule>
    <cfRule type="containsText" dxfId="292" priority="579" operator="containsText" text="B">
      <formula>NOT(ISERROR(SEARCH("B",K109)))</formula>
    </cfRule>
    <cfRule type="containsText" dxfId="291" priority="580" operator="containsText" text="A">
      <formula>NOT(ISERROR(SEARCH("A",K109)))</formula>
    </cfRule>
  </conditionalFormatting>
  <conditionalFormatting sqref="K110">
    <cfRule type="containsText" dxfId="290" priority="571" operator="containsText" text="D">
      <formula>NOT(ISERROR(SEARCH("D",K110)))</formula>
    </cfRule>
    <cfRule type="containsText" dxfId="289" priority="572" operator="containsText" text="C">
      <formula>NOT(ISERROR(SEARCH("C",K110)))</formula>
    </cfRule>
    <cfRule type="containsText" dxfId="288" priority="573" operator="containsText" text="B/C">
      <formula>NOT(ISERROR(SEARCH("B/C",K110)))</formula>
    </cfRule>
    <cfRule type="containsText" dxfId="287" priority="574" operator="containsText" text="B">
      <formula>NOT(ISERROR(SEARCH("B",K110)))</formula>
    </cfRule>
    <cfRule type="containsText" dxfId="286" priority="575" operator="containsText" text="A">
      <formula>NOT(ISERROR(SEARCH("A",K110)))</formula>
    </cfRule>
  </conditionalFormatting>
  <conditionalFormatting sqref="K111:K112">
    <cfRule type="containsText" dxfId="285" priority="566" operator="containsText" text="D">
      <formula>NOT(ISERROR(SEARCH("D",K111)))</formula>
    </cfRule>
    <cfRule type="containsText" dxfId="284" priority="567" operator="containsText" text="C">
      <formula>NOT(ISERROR(SEARCH("C",K111)))</formula>
    </cfRule>
    <cfRule type="containsText" dxfId="283" priority="568" operator="containsText" text="B/C">
      <formula>NOT(ISERROR(SEARCH("B/C",K111)))</formula>
    </cfRule>
    <cfRule type="containsText" dxfId="282" priority="569" operator="containsText" text="B">
      <formula>NOT(ISERROR(SEARCH("B",K111)))</formula>
    </cfRule>
    <cfRule type="containsText" dxfId="281" priority="570" operator="containsText" text="A">
      <formula>NOT(ISERROR(SEARCH("A",K111)))</formula>
    </cfRule>
  </conditionalFormatting>
  <conditionalFormatting sqref="K113">
    <cfRule type="containsText" dxfId="280" priority="561" operator="containsText" text="D">
      <formula>NOT(ISERROR(SEARCH("D",K113)))</formula>
    </cfRule>
    <cfRule type="containsText" dxfId="279" priority="562" operator="containsText" text="C">
      <formula>NOT(ISERROR(SEARCH("C",K113)))</formula>
    </cfRule>
    <cfRule type="containsText" dxfId="278" priority="563" operator="containsText" text="B/C">
      <formula>NOT(ISERROR(SEARCH("B/C",K113)))</formula>
    </cfRule>
    <cfRule type="containsText" dxfId="277" priority="564" operator="containsText" text="B">
      <formula>NOT(ISERROR(SEARCH("B",K113)))</formula>
    </cfRule>
    <cfRule type="containsText" dxfId="276" priority="565" operator="containsText" text="A">
      <formula>NOT(ISERROR(SEARCH("A",K113)))</formula>
    </cfRule>
  </conditionalFormatting>
  <conditionalFormatting sqref="K114">
    <cfRule type="containsText" dxfId="275" priority="556" operator="containsText" text="D">
      <formula>NOT(ISERROR(SEARCH("D",K114)))</formula>
    </cfRule>
    <cfRule type="containsText" dxfId="274" priority="557" operator="containsText" text="C">
      <formula>NOT(ISERROR(SEARCH("C",K114)))</formula>
    </cfRule>
    <cfRule type="containsText" dxfId="273" priority="558" operator="containsText" text="B/C">
      <formula>NOT(ISERROR(SEARCH("B/C",K114)))</formula>
    </cfRule>
    <cfRule type="containsText" dxfId="272" priority="559" operator="containsText" text="B">
      <formula>NOT(ISERROR(SEARCH("B",K114)))</formula>
    </cfRule>
    <cfRule type="containsText" dxfId="271" priority="560" operator="containsText" text="A">
      <formula>NOT(ISERROR(SEARCH("A",K114)))</formula>
    </cfRule>
  </conditionalFormatting>
  <conditionalFormatting sqref="K115">
    <cfRule type="containsText" dxfId="270" priority="551" operator="containsText" text="D">
      <formula>NOT(ISERROR(SEARCH("D",K115)))</formula>
    </cfRule>
    <cfRule type="containsText" dxfId="269" priority="552" operator="containsText" text="C">
      <formula>NOT(ISERROR(SEARCH("C",K115)))</formula>
    </cfRule>
    <cfRule type="containsText" dxfId="268" priority="553" operator="containsText" text="B/C">
      <formula>NOT(ISERROR(SEARCH("B/C",K115)))</formula>
    </cfRule>
    <cfRule type="containsText" dxfId="267" priority="554" operator="containsText" text="B">
      <formula>NOT(ISERROR(SEARCH("B",K115)))</formula>
    </cfRule>
    <cfRule type="containsText" dxfId="266" priority="555" operator="containsText" text="A">
      <formula>NOT(ISERROR(SEARCH("A",K115)))</formula>
    </cfRule>
  </conditionalFormatting>
  <conditionalFormatting sqref="K116">
    <cfRule type="containsText" dxfId="265" priority="546" operator="containsText" text="D">
      <formula>NOT(ISERROR(SEARCH("D",K116)))</formula>
    </cfRule>
    <cfRule type="containsText" dxfId="264" priority="547" operator="containsText" text="C">
      <formula>NOT(ISERROR(SEARCH("C",K116)))</formula>
    </cfRule>
    <cfRule type="containsText" dxfId="263" priority="548" operator="containsText" text="B/C">
      <formula>NOT(ISERROR(SEARCH("B/C",K116)))</formula>
    </cfRule>
    <cfRule type="containsText" dxfId="262" priority="549" operator="containsText" text="B">
      <formula>NOT(ISERROR(SEARCH("B",K116)))</formula>
    </cfRule>
    <cfRule type="containsText" dxfId="261" priority="550" operator="containsText" text="A">
      <formula>NOT(ISERROR(SEARCH("A",K116)))</formula>
    </cfRule>
  </conditionalFormatting>
  <conditionalFormatting sqref="K117">
    <cfRule type="containsText" dxfId="260" priority="541" operator="containsText" text="D">
      <formula>NOT(ISERROR(SEARCH("D",K117)))</formula>
    </cfRule>
    <cfRule type="containsText" dxfId="259" priority="542" operator="containsText" text="C">
      <formula>NOT(ISERROR(SEARCH("C",K117)))</formula>
    </cfRule>
    <cfRule type="containsText" dxfId="258" priority="543" operator="containsText" text="B/C">
      <formula>NOT(ISERROR(SEARCH("B/C",K117)))</formula>
    </cfRule>
    <cfRule type="containsText" dxfId="257" priority="544" operator="containsText" text="B">
      <formula>NOT(ISERROR(SEARCH("B",K117)))</formula>
    </cfRule>
    <cfRule type="containsText" dxfId="256" priority="545" operator="containsText" text="A">
      <formula>NOT(ISERROR(SEARCH("A",K117)))</formula>
    </cfRule>
  </conditionalFormatting>
  <conditionalFormatting sqref="K118">
    <cfRule type="containsText" dxfId="255" priority="536" operator="containsText" text="D">
      <formula>NOT(ISERROR(SEARCH("D",K118)))</formula>
    </cfRule>
    <cfRule type="containsText" dxfId="254" priority="537" operator="containsText" text="C">
      <formula>NOT(ISERROR(SEARCH("C",K118)))</formula>
    </cfRule>
    <cfRule type="containsText" dxfId="253" priority="538" operator="containsText" text="B/C">
      <formula>NOT(ISERROR(SEARCH("B/C",K118)))</formula>
    </cfRule>
    <cfRule type="containsText" dxfId="252" priority="539" operator="containsText" text="B">
      <formula>NOT(ISERROR(SEARCH("B",K118)))</formula>
    </cfRule>
    <cfRule type="containsText" dxfId="251" priority="540" operator="containsText" text="A">
      <formula>NOT(ISERROR(SEARCH("A",K118)))</formula>
    </cfRule>
  </conditionalFormatting>
  <conditionalFormatting sqref="K119">
    <cfRule type="containsText" dxfId="250" priority="531" operator="containsText" text="D">
      <formula>NOT(ISERROR(SEARCH("D",K119)))</formula>
    </cfRule>
    <cfRule type="containsText" dxfId="249" priority="532" operator="containsText" text="C">
      <formula>NOT(ISERROR(SEARCH("C",K119)))</formula>
    </cfRule>
    <cfRule type="containsText" dxfId="248" priority="533" operator="containsText" text="B/C">
      <formula>NOT(ISERROR(SEARCH("B/C",K119)))</formula>
    </cfRule>
    <cfRule type="containsText" dxfId="247" priority="534" operator="containsText" text="B">
      <formula>NOT(ISERROR(SEARCH("B",K119)))</formula>
    </cfRule>
    <cfRule type="containsText" dxfId="246" priority="535" operator="containsText" text="A">
      <formula>NOT(ISERROR(SEARCH("A",K119)))</formula>
    </cfRule>
  </conditionalFormatting>
  <conditionalFormatting sqref="K120">
    <cfRule type="containsText" dxfId="245" priority="526" operator="containsText" text="D">
      <formula>NOT(ISERROR(SEARCH("D",K120)))</formula>
    </cfRule>
    <cfRule type="containsText" dxfId="244" priority="527" operator="containsText" text="C">
      <formula>NOT(ISERROR(SEARCH("C",K120)))</formula>
    </cfRule>
    <cfRule type="containsText" dxfId="243" priority="528" operator="containsText" text="B/C">
      <formula>NOT(ISERROR(SEARCH("B/C",K120)))</formula>
    </cfRule>
    <cfRule type="containsText" dxfId="242" priority="529" operator="containsText" text="B">
      <formula>NOT(ISERROR(SEARCH("B",K120)))</formula>
    </cfRule>
    <cfRule type="containsText" dxfId="241" priority="530" operator="containsText" text="A">
      <formula>NOT(ISERROR(SEARCH("A",K120)))</formula>
    </cfRule>
  </conditionalFormatting>
  <conditionalFormatting sqref="K122">
    <cfRule type="containsText" dxfId="240" priority="521" operator="containsText" text="D">
      <formula>NOT(ISERROR(SEARCH("D",K122)))</formula>
    </cfRule>
    <cfRule type="containsText" dxfId="239" priority="522" operator="containsText" text="C">
      <formula>NOT(ISERROR(SEARCH("C",K122)))</formula>
    </cfRule>
    <cfRule type="containsText" dxfId="238" priority="523" operator="containsText" text="B/C">
      <formula>NOT(ISERROR(SEARCH("B/C",K122)))</formula>
    </cfRule>
    <cfRule type="containsText" dxfId="237" priority="524" operator="containsText" text="B">
      <formula>NOT(ISERROR(SEARCH("B",K122)))</formula>
    </cfRule>
    <cfRule type="containsText" dxfId="236" priority="525" operator="containsText" text="A">
      <formula>NOT(ISERROR(SEARCH("A",K122)))</formula>
    </cfRule>
  </conditionalFormatting>
  <conditionalFormatting sqref="K124">
    <cfRule type="containsText" dxfId="235" priority="516" operator="containsText" text="D">
      <formula>NOT(ISERROR(SEARCH("D",K124)))</formula>
    </cfRule>
    <cfRule type="containsText" dxfId="234" priority="517" operator="containsText" text="C">
      <formula>NOT(ISERROR(SEARCH("C",K124)))</formula>
    </cfRule>
    <cfRule type="containsText" dxfId="233" priority="518" operator="containsText" text="B/C">
      <formula>NOT(ISERROR(SEARCH("B/C",K124)))</formula>
    </cfRule>
    <cfRule type="containsText" dxfId="232" priority="519" operator="containsText" text="B">
      <formula>NOT(ISERROR(SEARCH("B",K124)))</formula>
    </cfRule>
    <cfRule type="containsText" dxfId="231" priority="520" operator="containsText" text="A">
      <formula>NOT(ISERROR(SEARCH("A",K124)))</formula>
    </cfRule>
  </conditionalFormatting>
  <conditionalFormatting sqref="K125">
    <cfRule type="containsText" dxfId="230" priority="511" operator="containsText" text="D">
      <formula>NOT(ISERROR(SEARCH("D",K125)))</formula>
    </cfRule>
    <cfRule type="containsText" dxfId="229" priority="512" operator="containsText" text="C">
      <formula>NOT(ISERROR(SEARCH("C",K125)))</formula>
    </cfRule>
    <cfRule type="containsText" dxfId="228" priority="513" operator="containsText" text="B/C">
      <formula>NOT(ISERROR(SEARCH("B/C",K125)))</formula>
    </cfRule>
    <cfRule type="containsText" dxfId="227" priority="514" operator="containsText" text="B">
      <formula>NOT(ISERROR(SEARCH("B",K125)))</formula>
    </cfRule>
    <cfRule type="containsText" dxfId="226" priority="515" operator="containsText" text="A">
      <formula>NOT(ISERROR(SEARCH("A",K125)))</formula>
    </cfRule>
  </conditionalFormatting>
  <conditionalFormatting sqref="K126">
    <cfRule type="containsText" dxfId="225" priority="506" operator="containsText" text="D">
      <formula>NOT(ISERROR(SEARCH("D",K126)))</formula>
    </cfRule>
    <cfRule type="containsText" dxfId="224" priority="507" operator="containsText" text="C">
      <formula>NOT(ISERROR(SEARCH("C",K126)))</formula>
    </cfRule>
    <cfRule type="containsText" dxfId="223" priority="508" operator="containsText" text="B/C">
      <formula>NOT(ISERROR(SEARCH("B/C",K126)))</formula>
    </cfRule>
    <cfRule type="containsText" dxfId="222" priority="509" operator="containsText" text="B">
      <formula>NOT(ISERROR(SEARCH("B",K126)))</formula>
    </cfRule>
    <cfRule type="containsText" dxfId="221" priority="510" operator="containsText" text="A">
      <formula>NOT(ISERROR(SEARCH("A",K126)))</formula>
    </cfRule>
  </conditionalFormatting>
  <conditionalFormatting sqref="K127">
    <cfRule type="containsText" dxfId="220" priority="501" operator="containsText" text="D">
      <formula>NOT(ISERROR(SEARCH("D",K127)))</formula>
    </cfRule>
    <cfRule type="containsText" dxfId="219" priority="502" operator="containsText" text="C">
      <formula>NOT(ISERROR(SEARCH("C",K127)))</formula>
    </cfRule>
    <cfRule type="containsText" dxfId="218" priority="503" operator="containsText" text="B/C">
      <formula>NOT(ISERROR(SEARCH("B/C",K127)))</formula>
    </cfRule>
    <cfRule type="containsText" dxfId="217" priority="504" operator="containsText" text="B">
      <formula>NOT(ISERROR(SEARCH("B",K127)))</formula>
    </cfRule>
    <cfRule type="containsText" dxfId="216" priority="505" operator="containsText" text="A">
      <formula>NOT(ISERROR(SEARCH("A",K127)))</formula>
    </cfRule>
  </conditionalFormatting>
  <conditionalFormatting sqref="K128">
    <cfRule type="containsText" dxfId="215" priority="496" operator="containsText" text="D">
      <formula>NOT(ISERROR(SEARCH("D",K128)))</formula>
    </cfRule>
    <cfRule type="containsText" dxfId="214" priority="497" operator="containsText" text="C">
      <formula>NOT(ISERROR(SEARCH("C",K128)))</formula>
    </cfRule>
    <cfRule type="containsText" dxfId="213" priority="498" operator="containsText" text="B/C">
      <formula>NOT(ISERROR(SEARCH("B/C",K128)))</formula>
    </cfRule>
    <cfRule type="containsText" dxfId="212" priority="499" operator="containsText" text="B">
      <formula>NOT(ISERROR(SEARCH("B",K128)))</formula>
    </cfRule>
    <cfRule type="containsText" dxfId="211" priority="500" operator="containsText" text="A">
      <formula>NOT(ISERROR(SEARCH("A",K128)))</formula>
    </cfRule>
  </conditionalFormatting>
  <conditionalFormatting sqref="K129">
    <cfRule type="containsText" dxfId="210" priority="491" operator="containsText" text="D">
      <formula>NOT(ISERROR(SEARCH("D",K129)))</formula>
    </cfRule>
    <cfRule type="containsText" dxfId="209" priority="492" operator="containsText" text="C">
      <formula>NOT(ISERROR(SEARCH("C",K129)))</formula>
    </cfRule>
    <cfRule type="containsText" dxfId="208" priority="493" operator="containsText" text="B/C">
      <formula>NOT(ISERROR(SEARCH("B/C",K129)))</formula>
    </cfRule>
    <cfRule type="containsText" dxfId="207" priority="494" operator="containsText" text="B">
      <formula>NOT(ISERROR(SEARCH("B",K129)))</formula>
    </cfRule>
    <cfRule type="containsText" dxfId="206" priority="495" operator="containsText" text="A">
      <formula>NOT(ISERROR(SEARCH("A",K129)))</formula>
    </cfRule>
  </conditionalFormatting>
  <conditionalFormatting sqref="K18">
    <cfRule type="containsText" dxfId="205" priority="486" operator="containsText" text="D">
      <formula>NOT(ISERROR(SEARCH("D",K18)))</formula>
    </cfRule>
    <cfRule type="containsText" dxfId="204" priority="487" operator="containsText" text="C">
      <formula>NOT(ISERROR(SEARCH("C",K18)))</formula>
    </cfRule>
    <cfRule type="containsText" dxfId="203" priority="488" operator="containsText" text="B/C">
      <formula>NOT(ISERROR(SEARCH("B/C",K18)))</formula>
    </cfRule>
    <cfRule type="containsText" dxfId="202" priority="489" operator="containsText" text="B">
      <formula>NOT(ISERROR(SEARCH("B",K18)))</formula>
    </cfRule>
    <cfRule type="containsText" dxfId="201" priority="490" operator="containsText" text="A">
      <formula>NOT(ISERROR(SEARCH("A",K18)))</formula>
    </cfRule>
  </conditionalFormatting>
  <conditionalFormatting sqref="K30">
    <cfRule type="containsText" dxfId="200" priority="481" operator="containsText" text="D">
      <formula>NOT(ISERROR(SEARCH("D",K30)))</formula>
    </cfRule>
    <cfRule type="containsText" dxfId="199" priority="482" operator="containsText" text="C">
      <formula>NOT(ISERROR(SEARCH("C",K30)))</formula>
    </cfRule>
    <cfRule type="containsText" dxfId="198" priority="483" operator="containsText" text="B/C">
      <formula>NOT(ISERROR(SEARCH("B/C",K30)))</formula>
    </cfRule>
    <cfRule type="containsText" dxfId="197" priority="484" operator="containsText" text="B">
      <formula>NOT(ISERROR(SEARCH("B",K30)))</formula>
    </cfRule>
    <cfRule type="containsText" dxfId="196" priority="485" operator="containsText" text="A">
      <formula>NOT(ISERROR(SEARCH("A",K30)))</formula>
    </cfRule>
  </conditionalFormatting>
  <conditionalFormatting sqref="K31">
    <cfRule type="containsText" dxfId="195" priority="476" operator="containsText" text="D">
      <formula>NOT(ISERROR(SEARCH("D",K31)))</formula>
    </cfRule>
    <cfRule type="containsText" dxfId="194" priority="477" operator="containsText" text="C">
      <formula>NOT(ISERROR(SEARCH("C",K31)))</formula>
    </cfRule>
    <cfRule type="containsText" dxfId="193" priority="478" operator="containsText" text="B/C">
      <formula>NOT(ISERROR(SEARCH("B/C",K31)))</formula>
    </cfRule>
    <cfRule type="containsText" dxfId="192" priority="479" operator="containsText" text="B">
      <formula>NOT(ISERROR(SEARCH("B",K31)))</formula>
    </cfRule>
    <cfRule type="containsText" dxfId="191" priority="480" operator="containsText" text="A">
      <formula>NOT(ISERROR(SEARCH("A",K31)))</formula>
    </cfRule>
  </conditionalFormatting>
  <conditionalFormatting sqref="K40">
    <cfRule type="containsText" dxfId="190" priority="471" operator="containsText" text="D">
      <formula>NOT(ISERROR(SEARCH("D",K40)))</formula>
    </cfRule>
    <cfRule type="containsText" dxfId="189" priority="472" operator="containsText" text="C">
      <formula>NOT(ISERROR(SEARCH("C",K40)))</formula>
    </cfRule>
    <cfRule type="containsText" dxfId="188" priority="473" operator="containsText" text="B/C">
      <formula>NOT(ISERROR(SEARCH("B/C",K40)))</formula>
    </cfRule>
    <cfRule type="containsText" dxfId="187" priority="474" operator="containsText" text="B">
      <formula>NOT(ISERROR(SEARCH("B",K40)))</formula>
    </cfRule>
    <cfRule type="containsText" dxfId="186" priority="475" operator="containsText" text="A">
      <formula>NOT(ISERROR(SEARCH("A",K40)))</formula>
    </cfRule>
  </conditionalFormatting>
  <conditionalFormatting sqref="K48">
    <cfRule type="containsText" dxfId="185" priority="461" operator="containsText" text="D">
      <formula>NOT(ISERROR(SEARCH("D",K48)))</formula>
    </cfRule>
    <cfRule type="containsText" dxfId="184" priority="462" operator="containsText" text="C">
      <formula>NOT(ISERROR(SEARCH("C",K48)))</formula>
    </cfRule>
    <cfRule type="containsText" dxfId="183" priority="463" operator="containsText" text="B/C">
      <formula>NOT(ISERROR(SEARCH("B/C",K48)))</formula>
    </cfRule>
    <cfRule type="containsText" dxfId="182" priority="464" operator="containsText" text="B">
      <formula>NOT(ISERROR(SEARCH("B",K48)))</formula>
    </cfRule>
    <cfRule type="containsText" dxfId="181" priority="465" operator="containsText" text="A">
      <formula>NOT(ISERROR(SEARCH("A",K48)))</formula>
    </cfRule>
  </conditionalFormatting>
  <conditionalFormatting sqref="K61">
    <cfRule type="containsText" dxfId="180" priority="451" operator="containsText" text="D">
      <formula>NOT(ISERROR(SEARCH("D",K61)))</formula>
    </cfRule>
    <cfRule type="containsText" dxfId="179" priority="452" operator="containsText" text="C">
      <formula>NOT(ISERROR(SEARCH("C",K61)))</formula>
    </cfRule>
    <cfRule type="containsText" dxfId="178" priority="453" operator="containsText" text="B/C">
      <formula>NOT(ISERROR(SEARCH("B/C",K61)))</formula>
    </cfRule>
    <cfRule type="containsText" dxfId="177" priority="454" operator="containsText" text="B">
      <formula>NOT(ISERROR(SEARCH("B",K61)))</formula>
    </cfRule>
    <cfRule type="containsText" dxfId="176" priority="455" operator="containsText" text="A">
      <formula>NOT(ISERROR(SEARCH("A",K61)))</formula>
    </cfRule>
  </conditionalFormatting>
  <conditionalFormatting sqref="K62">
    <cfRule type="containsText" dxfId="175" priority="446" operator="containsText" text="D">
      <formula>NOT(ISERROR(SEARCH("D",K62)))</formula>
    </cfRule>
    <cfRule type="containsText" dxfId="174" priority="447" operator="containsText" text="C">
      <formula>NOT(ISERROR(SEARCH("C",K62)))</formula>
    </cfRule>
    <cfRule type="containsText" dxfId="173" priority="448" operator="containsText" text="B/C">
      <formula>NOT(ISERROR(SEARCH("B/C",K62)))</formula>
    </cfRule>
    <cfRule type="containsText" dxfId="172" priority="449" operator="containsText" text="B">
      <formula>NOT(ISERROR(SEARCH("B",K62)))</formula>
    </cfRule>
    <cfRule type="containsText" dxfId="171" priority="450" operator="containsText" text="A">
      <formula>NOT(ISERROR(SEARCH("A",K62)))</formula>
    </cfRule>
  </conditionalFormatting>
  <conditionalFormatting sqref="K74">
    <cfRule type="containsText" dxfId="170" priority="441" operator="containsText" text="D">
      <formula>NOT(ISERROR(SEARCH("D",K74)))</formula>
    </cfRule>
    <cfRule type="containsText" dxfId="169" priority="442" operator="containsText" text="C">
      <formula>NOT(ISERROR(SEARCH("C",K74)))</formula>
    </cfRule>
    <cfRule type="containsText" dxfId="168" priority="443" operator="containsText" text="B/C">
      <formula>NOT(ISERROR(SEARCH("B/C",K74)))</formula>
    </cfRule>
    <cfRule type="containsText" dxfId="167" priority="444" operator="containsText" text="B">
      <formula>NOT(ISERROR(SEARCH("B",K74)))</formula>
    </cfRule>
    <cfRule type="containsText" dxfId="166" priority="445" operator="containsText" text="A">
      <formula>NOT(ISERROR(SEARCH("A",K74)))</formula>
    </cfRule>
  </conditionalFormatting>
  <conditionalFormatting sqref="K75">
    <cfRule type="containsText" dxfId="165" priority="436" operator="containsText" text="D">
      <formula>NOT(ISERROR(SEARCH("D",K75)))</formula>
    </cfRule>
    <cfRule type="containsText" dxfId="164" priority="437" operator="containsText" text="C">
      <formula>NOT(ISERROR(SEARCH("C",K75)))</formula>
    </cfRule>
    <cfRule type="containsText" dxfId="163" priority="438" operator="containsText" text="B/C">
      <formula>NOT(ISERROR(SEARCH("B/C",K75)))</formula>
    </cfRule>
    <cfRule type="containsText" dxfId="162" priority="439" operator="containsText" text="B">
      <formula>NOT(ISERROR(SEARCH("B",K75)))</formula>
    </cfRule>
    <cfRule type="containsText" dxfId="161" priority="440" operator="containsText" text="A">
      <formula>NOT(ISERROR(SEARCH("A",K75)))</formula>
    </cfRule>
  </conditionalFormatting>
  <conditionalFormatting sqref="K84">
    <cfRule type="containsText" dxfId="160" priority="431" operator="containsText" text="D">
      <formula>NOT(ISERROR(SEARCH("D",K84)))</formula>
    </cfRule>
    <cfRule type="containsText" dxfId="159" priority="432" operator="containsText" text="C">
      <formula>NOT(ISERROR(SEARCH("C",K84)))</formula>
    </cfRule>
    <cfRule type="containsText" dxfId="158" priority="433" operator="containsText" text="B/C">
      <formula>NOT(ISERROR(SEARCH("B/C",K84)))</formula>
    </cfRule>
    <cfRule type="containsText" dxfId="157" priority="434" operator="containsText" text="B">
      <formula>NOT(ISERROR(SEARCH("B",K84)))</formula>
    </cfRule>
    <cfRule type="containsText" dxfId="156" priority="435" operator="containsText" text="A">
      <formula>NOT(ISERROR(SEARCH("A",K84)))</formula>
    </cfRule>
  </conditionalFormatting>
  <conditionalFormatting sqref="W17">
    <cfRule type="containsText" dxfId="155" priority="422" operator="containsText" text="HIGH">
      <formula>NOT(ISERROR(SEARCH("HIGH",W17)))</formula>
    </cfRule>
    <cfRule type="containsText" dxfId="154" priority="423" operator="containsText" text="SIGNIFICANT">
      <formula>NOT(ISERROR(SEARCH("SIGNIFICANT",W17)))</formula>
    </cfRule>
    <cfRule type="containsText" dxfId="153" priority="424" operator="containsText" text="MODERATE">
      <formula>NOT(ISERROR(SEARCH("MODERATE",W17)))</formula>
    </cfRule>
    <cfRule type="containsText" dxfId="152" priority="425" operator="containsText" text="LOW">
      <formula>NOT(ISERROR(SEARCH("LOW",W17)))</formula>
    </cfRule>
  </conditionalFormatting>
  <conditionalFormatting sqref="K17:M17">
    <cfRule type="containsText" dxfId="151" priority="417" operator="containsText" text="D">
      <formula>NOT(ISERROR(SEARCH("D",K17)))</formula>
    </cfRule>
    <cfRule type="containsText" dxfId="150" priority="418" operator="containsText" text="C">
      <formula>NOT(ISERROR(SEARCH("C",K17)))</formula>
    </cfRule>
    <cfRule type="containsText" dxfId="149" priority="419" operator="containsText" text="B/C">
      <formula>NOT(ISERROR(SEARCH("B/C",K17)))</formula>
    </cfRule>
    <cfRule type="containsText" dxfId="148" priority="420" operator="containsText" text="B">
      <formula>NOT(ISERROR(SEARCH("B",K17)))</formula>
    </cfRule>
    <cfRule type="containsText" dxfId="147" priority="421" operator="containsText" text="A">
      <formula>NOT(ISERROR(SEARCH("A",K17)))</formula>
    </cfRule>
  </conditionalFormatting>
  <conditionalFormatting sqref="A17 D17">
    <cfRule type="expression" dxfId="146" priority="416" stopIfTrue="1">
      <formula>#REF!="YES"</formula>
    </cfRule>
  </conditionalFormatting>
  <conditionalFormatting sqref="B17:C17">
    <cfRule type="expression" dxfId="145" priority="415" stopIfTrue="1">
      <formula>#REF!="YES"</formula>
    </cfRule>
  </conditionalFormatting>
  <conditionalFormatting sqref="W19">
    <cfRule type="containsText" dxfId="144" priority="411" operator="containsText" text="HIGH">
      <formula>NOT(ISERROR(SEARCH("HIGH",W19)))</formula>
    </cfRule>
    <cfRule type="containsText" dxfId="143" priority="412" operator="containsText" text="SIGNIFICANT">
      <formula>NOT(ISERROR(SEARCH("SIGNIFICANT",W19)))</formula>
    </cfRule>
    <cfRule type="containsText" dxfId="142" priority="413" operator="containsText" text="MODERATE">
      <formula>NOT(ISERROR(SEARCH("MODERATE",W19)))</formula>
    </cfRule>
    <cfRule type="containsText" dxfId="141" priority="414" operator="containsText" text="LOW">
      <formula>NOT(ISERROR(SEARCH("LOW",W19)))</formula>
    </cfRule>
  </conditionalFormatting>
  <conditionalFormatting sqref="L19:M19">
    <cfRule type="containsText" dxfId="140" priority="406" operator="containsText" text="D">
      <formula>NOT(ISERROR(SEARCH("D",L19)))</formula>
    </cfRule>
    <cfRule type="containsText" dxfId="139" priority="407" operator="containsText" text="C">
      <formula>NOT(ISERROR(SEARCH("C",L19)))</formula>
    </cfRule>
    <cfRule type="containsText" dxfId="138" priority="408" operator="containsText" text="B/C">
      <formula>NOT(ISERROR(SEARCH("B/C",L19)))</formula>
    </cfRule>
    <cfRule type="containsText" dxfId="137" priority="409" operator="containsText" text="B">
      <formula>NOT(ISERROR(SEARCH("B",L19)))</formula>
    </cfRule>
    <cfRule type="containsText" dxfId="136" priority="410" operator="containsText" text="A">
      <formula>NOT(ISERROR(SEARCH("A",L19)))</formula>
    </cfRule>
  </conditionalFormatting>
  <conditionalFormatting sqref="A19 D19">
    <cfRule type="expression" dxfId="135" priority="405" stopIfTrue="1">
      <formula>#REF!="YES"</formula>
    </cfRule>
  </conditionalFormatting>
  <conditionalFormatting sqref="B19:C19">
    <cfRule type="expression" dxfId="134" priority="404" stopIfTrue="1">
      <formula>#REF!="YES"</formula>
    </cfRule>
  </conditionalFormatting>
  <conditionalFormatting sqref="K19">
    <cfRule type="containsText" dxfId="133" priority="399" operator="containsText" text="D">
      <formula>NOT(ISERROR(SEARCH("D",K19)))</formula>
    </cfRule>
    <cfRule type="containsText" dxfId="132" priority="400" operator="containsText" text="C">
      <formula>NOT(ISERROR(SEARCH("C",K19)))</formula>
    </cfRule>
    <cfRule type="containsText" dxfId="131" priority="401" operator="containsText" text="B/C">
      <formula>NOT(ISERROR(SEARCH("B/C",K19)))</formula>
    </cfRule>
    <cfRule type="containsText" dxfId="130" priority="402" operator="containsText" text="B">
      <formula>NOT(ISERROR(SEARCH("B",K19)))</formula>
    </cfRule>
    <cfRule type="containsText" dxfId="129" priority="403" operator="containsText" text="A">
      <formula>NOT(ISERROR(SEARCH("A",K19)))</formula>
    </cfRule>
  </conditionalFormatting>
  <conditionalFormatting sqref="B22:C22">
    <cfRule type="expression" dxfId="128" priority="388" stopIfTrue="1">
      <formula>#REF!="YES"</formula>
    </cfRule>
  </conditionalFormatting>
  <conditionalFormatting sqref="W22">
    <cfRule type="containsText" dxfId="127" priority="395" operator="containsText" text="HIGH">
      <formula>NOT(ISERROR(SEARCH("HIGH",W22)))</formula>
    </cfRule>
    <cfRule type="containsText" dxfId="126" priority="396" operator="containsText" text="SIGNIFICANT">
      <formula>NOT(ISERROR(SEARCH("SIGNIFICANT",W22)))</formula>
    </cfRule>
    <cfRule type="containsText" dxfId="125" priority="397" operator="containsText" text="MODERATE">
      <formula>NOT(ISERROR(SEARCH("MODERATE",W22)))</formula>
    </cfRule>
    <cfRule type="containsText" dxfId="124" priority="398" operator="containsText" text="LOW">
      <formula>NOT(ISERROR(SEARCH("LOW",W22)))</formula>
    </cfRule>
  </conditionalFormatting>
  <conditionalFormatting sqref="K22:M22">
    <cfRule type="containsText" dxfId="123" priority="390" operator="containsText" text="D">
      <formula>NOT(ISERROR(SEARCH("D",K22)))</formula>
    </cfRule>
    <cfRule type="containsText" dxfId="122" priority="391" operator="containsText" text="C">
      <formula>NOT(ISERROR(SEARCH("C",K22)))</formula>
    </cfRule>
    <cfRule type="containsText" dxfId="121" priority="392" operator="containsText" text="B/C">
      <formula>NOT(ISERROR(SEARCH("B/C",K22)))</formula>
    </cfRule>
    <cfRule type="containsText" dxfId="120" priority="393" operator="containsText" text="B">
      <formula>NOT(ISERROR(SEARCH("B",K22)))</formula>
    </cfRule>
    <cfRule type="containsText" dxfId="119" priority="394" operator="containsText" text="A">
      <formula>NOT(ISERROR(SEARCH("A",K22)))</formula>
    </cfRule>
  </conditionalFormatting>
  <conditionalFormatting sqref="A22 D22">
    <cfRule type="expression" dxfId="118" priority="389" stopIfTrue="1">
      <formula>#REF!="YES"</formula>
    </cfRule>
  </conditionalFormatting>
  <conditionalFormatting sqref="W33">
    <cfRule type="containsText" dxfId="117" priority="328" operator="containsText" text="HIGH">
      <formula>NOT(ISERROR(SEARCH("HIGH",W33)))</formula>
    </cfRule>
    <cfRule type="containsText" dxfId="116" priority="329" operator="containsText" text="SIGNIFICANT">
      <formula>NOT(ISERROR(SEARCH("SIGNIFICANT",W33)))</formula>
    </cfRule>
    <cfRule type="containsText" dxfId="115" priority="330" operator="containsText" text="MODERATE">
      <formula>NOT(ISERROR(SEARCH("MODERATE",W33)))</formula>
    </cfRule>
    <cfRule type="containsText" dxfId="114" priority="331" operator="containsText" text="LOW">
      <formula>NOT(ISERROR(SEARCH("LOW",W33)))</formula>
    </cfRule>
  </conditionalFormatting>
  <conditionalFormatting sqref="K33:M33">
    <cfRule type="containsText" dxfId="113" priority="323" operator="containsText" text="D">
      <formula>NOT(ISERROR(SEARCH("D",K33)))</formula>
    </cfRule>
    <cfRule type="containsText" dxfId="112" priority="324" operator="containsText" text="C">
      <formula>NOT(ISERROR(SEARCH("C",K33)))</formula>
    </cfRule>
    <cfRule type="containsText" dxfId="111" priority="325" operator="containsText" text="B/C">
      <formula>NOT(ISERROR(SEARCH("B/C",K33)))</formula>
    </cfRule>
    <cfRule type="containsText" dxfId="110" priority="326" operator="containsText" text="B">
      <formula>NOT(ISERROR(SEARCH("B",K33)))</formula>
    </cfRule>
    <cfRule type="containsText" dxfId="109" priority="327" operator="containsText" text="A">
      <formula>NOT(ISERROR(SEARCH("A",K33)))</formula>
    </cfRule>
  </conditionalFormatting>
  <conditionalFormatting sqref="A33 D33">
    <cfRule type="expression" dxfId="108" priority="322" stopIfTrue="1">
      <formula>#REF!="YES"</formula>
    </cfRule>
  </conditionalFormatting>
  <conditionalFormatting sqref="B33">
    <cfRule type="expression" dxfId="107" priority="321" stopIfTrue="1">
      <formula>#REF!="YES"</formula>
    </cfRule>
  </conditionalFormatting>
  <conditionalFormatting sqref="C33">
    <cfRule type="expression" dxfId="106" priority="320" stopIfTrue="1">
      <formula>#REF!="YES"</formula>
    </cfRule>
  </conditionalFormatting>
  <conditionalFormatting sqref="W42">
    <cfRule type="containsText" dxfId="105" priority="267" operator="containsText" text="HIGH">
      <formula>NOT(ISERROR(SEARCH("HIGH",W42)))</formula>
    </cfRule>
    <cfRule type="containsText" dxfId="104" priority="268" operator="containsText" text="SIGNIFICANT">
      <formula>NOT(ISERROR(SEARCH("SIGNIFICANT",W42)))</formula>
    </cfRule>
    <cfRule type="containsText" dxfId="103" priority="269" operator="containsText" text="MODERATE">
      <formula>NOT(ISERROR(SEARCH("MODERATE",W42)))</formula>
    </cfRule>
    <cfRule type="containsText" dxfId="102" priority="270" operator="containsText" text="LOW">
      <formula>NOT(ISERROR(SEARCH("LOW",W42)))</formula>
    </cfRule>
  </conditionalFormatting>
  <conditionalFormatting sqref="K42:M42">
    <cfRule type="containsText" dxfId="101" priority="262" operator="containsText" text="D">
      <formula>NOT(ISERROR(SEARCH("D",K42)))</formula>
    </cfRule>
    <cfRule type="containsText" dxfId="100" priority="263" operator="containsText" text="C">
      <formula>NOT(ISERROR(SEARCH("C",K42)))</formula>
    </cfRule>
    <cfRule type="containsText" dxfId="99" priority="264" operator="containsText" text="B/C">
      <formula>NOT(ISERROR(SEARCH("B/C",K42)))</formula>
    </cfRule>
    <cfRule type="containsText" dxfId="98" priority="265" operator="containsText" text="B">
      <formula>NOT(ISERROR(SEARCH("B",K42)))</formula>
    </cfRule>
    <cfRule type="containsText" dxfId="97" priority="266" operator="containsText" text="A">
      <formula>NOT(ISERROR(SEARCH("A",K42)))</formula>
    </cfRule>
  </conditionalFormatting>
  <conditionalFormatting sqref="A42 D42">
    <cfRule type="expression" dxfId="96" priority="261" stopIfTrue="1">
      <formula>#REF!="YES"</formula>
    </cfRule>
  </conditionalFormatting>
  <conditionalFormatting sqref="B42">
    <cfRule type="expression" dxfId="95" priority="260" stopIfTrue="1">
      <formula>#REF!="YES"</formula>
    </cfRule>
  </conditionalFormatting>
  <conditionalFormatting sqref="C42">
    <cfRule type="expression" dxfId="94" priority="259" stopIfTrue="1">
      <formula>#REF!="YES"</formula>
    </cfRule>
  </conditionalFormatting>
  <conditionalFormatting sqref="W57">
    <cfRule type="containsText" dxfId="93" priority="211" operator="containsText" text="HIGH">
      <formula>NOT(ISERROR(SEARCH("HIGH",W57)))</formula>
    </cfRule>
    <cfRule type="containsText" dxfId="92" priority="212" operator="containsText" text="SIGNIFICANT">
      <formula>NOT(ISERROR(SEARCH("SIGNIFICANT",W57)))</formula>
    </cfRule>
    <cfRule type="containsText" dxfId="91" priority="213" operator="containsText" text="MODERATE">
      <formula>NOT(ISERROR(SEARCH("MODERATE",W57)))</formula>
    </cfRule>
    <cfRule type="containsText" dxfId="90" priority="214" operator="containsText" text="LOW">
      <formula>NOT(ISERROR(SEARCH("LOW",W57)))</formula>
    </cfRule>
  </conditionalFormatting>
  <conditionalFormatting sqref="K57:L57">
    <cfRule type="containsText" dxfId="89" priority="206" operator="containsText" text="D">
      <formula>NOT(ISERROR(SEARCH("D",K57)))</formula>
    </cfRule>
    <cfRule type="containsText" dxfId="88" priority="207" operator="containsText" text="C">
      <formula>NOT(ISERROR(SEARCH("C",K57)))</formula>
    </cfRule>
    <cfRule type="containsText" dxfId="87" priority="208" operator="containsText" text="B/C">
      <formula>NOT(ISERROR(SEARCH("B/C",K57)))</formula>
    </cfRule>
    <cfRule type="containsText" dxfId="86" priority="209" operator="containsText" text="B">
      <formula>NOT(ISERROR(SEARCH("B",K57)))</formula>
    </cfRule>
    <cfRule type="containsText" dxfId="85" priority="210" operator="containsText" text="A">
      <formula>NOT(ISERROR(SEARCH("A",K57)))</formula>
    </cfRule>
  </conditionalFormatting>
  <conditionalFormatting sqref="A57 D57">
    <cfRule type="expression" dxfId="84" priority="205" stopIfTrue="1">
      <formula>#REF!="YES"</formula>
    </cfRule>
  </conditionalFormatting>
  <conditionalFormatting sqref="B57">
    <cfRule type="expression" dxfId="83" priority="204" stopIfTrue="1">
      <formula>#REF!="YES"</formula>
    </cfRule>
  </conditionalFormatting>
  <conditionalFormatting sqref="C57">
    <cfRule type="expression" dxfId="82" priority="203" stopIfTrue="1">
      <formula>#REF!="YES"</formula>
    </cfRule>
  </conditionalFormatting>
  <conditionalFormatting sqref="W73">
    <cfRule type="containsText" dxfId="81" priority="142" operator="containsText" text="HIGH">
      <formula>NOT(ISERROR(SEARCH("HIGH",W73)))</formula>
    </cfRule>
    <cfRule type="containsText" dxfId="80" priority="143" operator="containsText" text="SIGNIFICANT">
      <formula>NOT(ISERROR(SEARCH("SIGNIFICANT",W73)))</formula>
    </cfRule>
    <cfRule type="containsText" dxfId="79" priority="144" operator="containsText" text="MODERATE">
      <formula>NOT(ISERROR(SEARCH("MODERATE",W73)))</formula>
    </cfRule>
    <cfRule type="containsText" dxfId="78" priority="145" operator="containsText" text="LOW">
      <formula>NOT(ISERROR(SEARCH("LOW",W73)))</formula>
    </cfRule>
  </conditionalFormatting>
  <conditionalFormatting sqref="K73:M73">
    <cfRule type="containsText" dxfId="77" priority="137" operator="containsText" text="D">
      <formula>NOT(ISERROR(SEARCH("D",K73)))</formula>
    </cfRule>
    <cfRule type="containsText" dxfId="76" priority="138" operator="containsText" text="C">
      <formula>NOT(ISERROR(SEARCH("C",K73)))</formula>
    </cfRule>
    <cfRule type="containsText" dxfId="75" priority="139" operator="containsText" text="B/C">
      <formula>NOT(ISERROR(SEARCH("B/C",K73)))</formula>
    </cfRule>
    <cfRule type="containsText" dxfId="74" priority="140" operator="containsText" text="B">
      <formula>NOT(ISERROR(SEARCH("B",K73)))</formula>
    </cfRule>
    <cfRule type="containsText" dxfId="73" priority="141" operator="containsText" text="A">
      <formula>NOT(ISERROR(SEARCH("A",K73)))</formula>
    </cfRule>
  </conditionalFormatting>
  <conditionalFormatting sqref="A73 D73">
    <cfRule type="expression" dxfId="72" priority="136" stopIfTrue="1">
      <formula>#REF!="YES"</formula>
    </cfRule>
  </conditionalFormatting>
  <conditionalFormatting sqref="B73">
    <cfRule type="expression" dxfId="71" priority="135" stopIfTrue="1">
      <formula>#REF!="YES"</formula>
    </cfRule>
  </conditionalFormatting>
  <conditionalFormatting sqref="C73">
    <cfRule type="expression" dxfId="70" priority="134" stopIfTrue="1">
      <formula>#REF!="YES"</formula>
    </cfRule>
  </conditionalFormatting>
  <conditionalFormatting sqref="W77">
    <cfRule type="containsText" dxfId="69" priority="130" operator="containsText" text="HIGH">
      <formula>NOT(ISERROR(SEARCH("HIGH",W77)))</formula>
    </cfRule>
    <cfRule type="containsText" dxfId="68" priority="131" operator="containsText" text="SIGNIFICANT">
      <formula>NOT(ISERROR(SEARCH("SIGNIFICANT",W77)))</formula>
    </cfRule>
    <cfRule type="containsText" dxfId="67" priority="132" operator="containsText" text="MODERATE">
      <formula>NOT(ISERROR(SEARCH("MODERATE",W77)))</formula>
    </cfRule>
    <cfRule type="containsText" dxfId="66" priority="133" operator="containsText" text="LOW">
      <formula>NOT(ISERROR(SEARCH("LOW",W77)))</formula>
    </cfRule>
  </conditionalFormatting>
  <conditionalFormatting sqref="K77:M77">
    <cfRule type="containsText" dxfId="65" priority="125" operator="containsText" text="D">
      <formula>NOT(ISERROR(SEARCH("D",K77)))</formula>
    </cfRule>
    <cfRule type="containsText" dxfId="64" priority="126" operator="containsText" text="C">
      <formula>NOT(ISERROR(SEARCH("C",K77)))</formula>
    </cfRule>
    <cfRule type="containsText" dxfId="63" priority="127" operator="containsText" text="B/C">
      <formula>NOT(ISERROR(SEARCH("B/C",K77)))</formula>
    </cfRule>
    <cfRule type="containsText" dxfId="62" priority="128" operator="containsText" text="B">
      <formula>NOT(ISERROR(SEARCH("B",K77)))</formula>
    </cfRule>
    <cfRule type="containsText" dxfId="61" priority="129" operator="containsText" text="A">
      <formula>NOT(ISERROR(SEARCH("A",K77)))</formula>
    </cfRule>
  </conditionalFormatting>
  <conditionalFormatting sqref="A77 D77">
    <cfRule type="expression" dxfId="60" priority="124" stopIfTrue="1">
      <formula>#REF!="YES"</formula>
    </cfRule>
  </conditionalFormatting>
  <conditionalFormatting sqref="B77">
    <cfRule type="expression" dxfId="59" priority="123" stopIfTrue="1">
      <formula>#REF!="YES"</formula>
    </cfRule>
  </conditionalFormatting>
  <conditionalFormatting sqref="C77">
    <cfRule type="expression" dxfId="58" priority="122" stopIfTrue="1">
      <formula>#REF!="YES"</formula>
    </cfRule>
  </conditionalFormatting>
  <conditionalFormatting sqref="W87">
    <cfRule type="containsText" dxfId="57" priority="38" operator="containsText" text="HIGH">
      <formula>NOT(ISERROR(SEARCH("HIGH",W87)))</formula>
    </cfRule>
    <cfRule type="containsText" dxfId="56" priority="39" operator="containsText" text="SIGNIFICANT">
      <formula>NOT(ISERROR(SEARCH("SIGNIFICANT",W87)))</formula>
    </cfRule>
    <cfRule type="containsText" dxfId="55" priority="40" operator="containsText" text="MODERATE">
      <formula>NOT(ISERROR(SEARCH("MODERATE",W87)))</formula>
    </cfRule>
    <cfRule type="containsText" dxfId="54" priority="41" operator="containsText" text="LOW">
      <formula>NOT(ISERROR(SEARCH("LOW",W87)))</formula>
    </cfRule>
  </conditionalFormatting>
  <conditionalFormatting sqref="K87:M87">
    <cfRule type="containsText" dxfId="53" priority="33" operator="containsText" text="D">
      <formula>NOT(ISERROR(SEARCH("D",K87)))</formula>
    </cfRule>
    <cfRule type="containsText" dxfId="52" priority="34" operator="containsText" text="C">
      <formula>NOT(ISERROR(SEARCH("C",K87)))</formula>
    </cfRule>
    <cfRule type="containsText" dxfId="51" priority="35" operator="containsText" text="B/C">
      <formula>NOT(ISERROR(SEARCH("B/C",K87)))</formula>
    </cfRule>
    <cfRule type="containsText" dxfId="50" priority="36" operator="containsText" text="B">
      <formula>NOT(ISERROR(SEARCH("B",K87)))</formula>
    </cfRule>
    <cfRule type="containsText" dxfId="49" priority="37" operator="containsText" text="A">
      <formula>NOT(ISERROR(SEARCH("A",K87)))</formula>
    </cfRule>
  </conditionalFormatting>
  <conditionalFormatting sqref="A87 D87">
    <cfRule type="expression" dxfId="48" priority="32" stopIfTrue="1">
      <formula>#REF!="YES"</formula>
    </cfRule>
  </conditionalFormatting>
  <conditionalFormatting sqref="B87">
    <cfRule type="expression" dxfId="47" priority="31" stopIfTrue="1">
      <formula>#REF!="YES"</formula>
    </cfRule>
  </conditionalFormatting>
  <conditionalFormatting sqref="W85">
    <cfRule type="containsText" dxfId="46" priority="72" operator="containsText" text="HIGH">
      <formula>NOT(ISERROR(SEARCH("HIGH",W85)))</formula>
    </cfRule>
    <cfRule type="containsText" dxfId="45" priority="73" operator="containsText" text="SIGNIFICANT">
      <formula>NOT(ISERROR(SEARCH("SIGNIFICANT",W85)))</formula>
    </cfRule>
    <cfRule type="containsText" dxfId="44" priority="74" operator="containsText" text="MODERATE">
      <formula>NOT(ISERROR(SEARCH("MODERATE",W85)))</formula>
    </cfRule>
    <cfRule type="containsText" dxfId="43" priority="75" operator="containsText" text="LOW">
      <formula>NOT(ISERROR(SEARCH("LOW",W85)))</formula>
    </cfRule>
  </conditionalFormatting>
  <conditionalFormatting sqref="L85:M85">
    <cfRule type="containsText" dxfId="42" priority="67" operator="containsText" text="D">
      <formula>NOT(ISERROR(SEARCH("D",L85)))</formula>
    </cfRule>
    <cfRule type="containsText" dxfId="41" priority="68" operator="containsText" text="C">
      <formula>NOT(ISERROR(SEARCH("C",L85)))</formula>
    </cfRule>
    <cfRule type="containsText" dxfId="40" priority="69" operator="containsText" text="B/C">
      <formula>NOT(ISERROR(SEARCH("B/C",L85)))</formula>
    </cfRule>
    <cfRule type="containsText" dxfId="39" priority="70" operator="containsText" text="B">
      <formula>NOT(ISERROR(SEARCH("B",L85)))</formula>
    </cfRule>
    <cfRule type="containsText" dxfId="38" priority="71" operator="containsText" text="A">
      <formula>NOT(ISERROR(SEARCH("A",L85)))</formula>
    </cfRule>
  </conditionalFormatting>
  <conditionalFormatting sqref="A85 D85">
    <cfRule type="expression" dxfId="37" priority="66" stopIfTrue="1">
      <formula>#REF!="YES"</formula>
    </cfRule>
  </conditionalFormatting>
  <conditionalFormatting sqref="B85">
    <cfRule type="expression" dxfId="36" priority="65" stopIfTrue="1">
      <formula>#REF!="YES"</formula>
    </cfRule>
  </conditionalFormatting>
  <conditionalFormatting sqref="C85">
    <cfRule type="expression" dxfId="35" priority="64" stopIfTrue="1">
      <formula>#REF!="YES"</formula>
    </cfRule>
  </conditionalFormatting>
  <conditionalFormatting sqref="K85">
    <cfRule type="containsText" dxfId="34" priority="59" operator="containsText" text="D">
      <formula>NOT(ISERROR(SEARCH("D",K85)))</formula>
    </cfRule>
    <cfRule type="containsText" dxfId="33" priority="60" operator="containsText" text="C">
      <formula>NOT(ISERROR(SEARCH("C",K85)))</formula>
    </cfRule>
    <cfRule type="containsText" dxfId="32" priority="61" operator="containsText" text="B/C">
      <formula>NOT(ISERROR(SEARCH("B/C",K85)))</formula>
    </cfRule>
    <cfRule type="containsText" dxfId="31" priority="62" operator="containsText" text="B">
      <formula>NOT(ISERROR(SEARCH("B",K85)))</formula>
    </cfRule>
    <cfRule type="containsText" dxfId="30" priority="63" operator="containsText" text="A">
      <formula>NOT(ISERROR(SEARCH("A",K85)))</formula>
    </cfRule>
  </conditionalFormatting>
  <conditionalFormatting sqref="C87">
    <cfRule type="expression" dxfId="29" priority="30" stopIfTrue="1">
      <formula>#REF!="YES"</formula>
    </cfRule>
  </conditionalFormatting>
  <conditionalFormatting sqref="M59">
    <cfRule type="containsText" dxfId="28" priority="25" operator="containsText" text="D">
      <formula>NOT(ISERROR(SEARCH("D",M59)))</formula>
    </cfRule>
    <cfRule type="containsText" dxfId="27" priority="26" operator="containsText" text="C">
      <formula>NOT(ISERROR(SEARCH("C",M59)))</formula>
    </cfRule>
    <cfRule type="containsText" dxfId="26" priority="27" operator="containsText" text="B/C">
      <formula>NOT(ISERROR(SEARCH("B/C",M59)))</formula>
    </cfRule>
    <cfRule type="containsText" dxfId="25" priority="28" operator="containsText" text="B">
      <formula>NOT(ISERROR(SEARCH("B",M59)))</formula>
    </cfRule>
    <cfRule type="containsText" dxfId="24" priority="29" operator="containsText" text="A">
      <formula>NOT(ISERROR(SEARCH("A",M59)))</formula>
    </cfRule>
  </conditionalFormatting>
  <conditionalFormatting sqref="B59">
    <cfRule type="expression" dxfId="23" priority="14" stopIfTrue="1">
      <formula>#REF!="YES"</formula>
    </cfRule>
  </conditionalFormatting>
  <conditionalFormatting sqref="C59">
    <cfRule type="expression" dxfId="22" priority="13" stopIfTrue="1">
      <formula>#REF!="YES"</formula>
    </cfRule>
  </conditionalFormatting>
  <conditionalFormatting sqref="W59">
    <cfRule type="containsText" dxfId="21" priority="21" operator="containsText" text="HIGH">
      <formula>NOT(ISERROR(SEARCH("HIGH",W59)))</formula>
    </cfRule>
    <cfRule type="containsText" dxfId="20" priority="22" operator="containsText" text="SIGNIFICANT">
      <formula>NOT(ISERROR(SEARCH("SIGNIFICANT",W59)))</formula>
    </cfRule>
    <cfRule type="containsText" dxfId="19" priority="23" operator="containsText" text="MODERATE">
      <formula>NOT(ISERROR(SEARCH("MODERATE",W59)))</formula>
    </cfRule>
    <cfRule type="containsText" dxfId="18" priority="24" operator="containsText" text="LOW">
      <formula>NOT(ISERROR(SEARCH("LOW",W59)))</formula>
    </cfRule>
  </conditionalFormatting>
  <conditionalFormatting sqref="K59:L59">
    <cfRule type="containsText" dxfId="17" priority="16" operator="containsText" text="D">
      <formula>NOT(ISERROR(SEARCH("D",K59)))</formula>
    </cfRule>
    <cfRule type="containsText" dxfId="16" priority="17" operator="containsText" text="C">
      <formula>NOT(ISERROR(SEARCH("C",K59)))</formula>
    </cfRule>
    <cfRule type="containsText" dxfId="15" priority="18" operator="containsText" text="B/C">
      <formula>NOT(ISERROR(SEARCH("B/C",K59)))</formula>
    </cfRule>
    <cfRule type="containsText" dxfId="14" priority="19" operator="containsText" text="B">
      <formula>NOT(ISERROR(SEARCH("B",K59)))</formula>
    </cfRule>
    <cfRule type="containsText" dxfId="13" priority="20" operator="containsText" text="A">
      <formula>NOT(ISERROR(SEARCH("A",K59)))</formula>
    </cfRule>
  </conditionalFormatting>
  <conditionalFormatting sqref="A59 D59">
    <cfRule type="expression" dxfId="12" priority="15" stopIfTrue="1">
      <formula>#REF!="YES"</formula>
    </cfRule>
  </conditionalFormatting>
  <conditionalFormatting sqref="W64">
    <cfRule type="containsText" dxfId="11" priority="9" operator="containsText" text="HIGH">
      <formula>NOT(ISERROR(SEARCH("HIGH",W64)))</formula>
    </cfRule>
    <cfRule type="containsText" dxfId="10" priority="10" operator="containsText" text="SIGNIFICANT">
      <formula>NOT(ISERROR(SEARCH("SIGNIFICANT",W64)))</formula>
    </cfRule>
    <cfRule type="containsText" dxfId="9" priority="11" operator="containsText" text="MODERATE">
      <formula>NOT(ISERROR(SEARCH("MODERATE",W64)))</formula>
    </cfRule>
    <cfRule type="containsText" dxfId="8" priority="12" operator="containsText" text="LOW">
      <formula>NOT(ISERROR(SEARCH("LOW",W64)))</formula>
    </cfRule>
  </conditionalFormatting>
  <conditionalFormatting sqref="K64:M64">
    <cfRule type="containsText" dxfId="7" priority="4" operator="containsText" text="D">
      <formula>NOT(ISERROR(SEARCH("D",K64)))</formula>
    </cfRule>
    <cfRule type="containsText" dxfId="6" priority="5" operator="containsText" text="C">
      <formula>NOT(ISERROR(SEARCH("C",K64)))</formula>
    </cfRule>
    <cfRule type="containsText" dxfId="5" priority="6" operator="containsText" text="B/C">
      <formula>NOT(ISERROR(SEARCH("B/C",K64)))</formula>
    </cfRule>
    <cfRule type="containsText" dxfId="4" priority="7" operator="containsText" text="B">
      <formula>NOT(ISERROR(SEARCH("B",K64)))</formula>
    </cfRule>
    <cfRule type="containsText" dxfId="3" priority="8" operator="containsText" text="A">
      <formula>NOT(ISERROR(SEARCH("A",K64)))</formula>
    </cfRule>
  </conditionalFormatting>
  <conditionalFormatting sqref="A64 D64">
    <cfRule type="expression" dxfId="2" priority="3" stopIfTrue="1">
      <formula>#REF!="YES"</formula>
    </cfRule>
  </conditionalFormatting>
  <conditionalFormatting sqref="B64">
    <cfRule type="expression" dxfId="1" priority="2" stopIfTrue="1">
      <formula>#REF!="YES"</formula>
    </cfRule>
  </conditionalFormatting>
  <conditionalFormatting sqref="C64">
    <cfRule type="expression" dxfId="0" priority="1" stopIfTrue="1">
      <formula>#REF!="YES"</formula>
    </cfRule>
  </conditionalFormatting>
  <pageMargins left="0.25" right="0.25" top="0.75" bottom="0.75" header="0.3" footer="0.3"/>
  <pageSetup paperSize="8" scale="53" fitToHeight="0" orientation="landscape"/>
  <headerFooter scaleWithDoc="1" alignWithMargins="1" differentFirst="0" differentOddEven="0">
    <oddFooter>&amp;C&amp;P</oddFooter>
  </headerFooter>
  <extLst/>
</worksheet>
</file>

<file path=xl/worksheets/sheet3.xml><?xml version="1.0" encoding="utf-8"?>
<worksheet xmlns:r="http://schemas.openxmlformats.org/officeDocument/2006/relationships" xmlns:x14="http://schemas.microsoft.com/office/spreadsheetml/2009/9/main" xmlns:mc="http://schemas.openxmlformats.org/markup-compatibility/2006" xmlns="http://schemas.openxmlformats.org/spreadsheetml/2006/main">
  <sheetPr codeName="Sheet1">
    <tabColor rgb="FFFFFF00"/>
    <pageSetUpPr fitToPage="1"/>
  </sheetPr>
  <dimension ref="A1:U94"/>
  <sheetViews>
    <sheetView topLeftCell="A1" zoomScale="115" view="normal" workbookViewId="0">
      <pane ySplit="3" topLeftCell="A13" activePane="bottomLeft" state="frozen"/>
      <selection pane="bottomLeft" activeCell="A2" sqref="A2:XFD2"/>
    </sheetView>
  </sheetViews>
  <sheetFormatPr defaultColWidth="9.109375" defaultRowHeight="14.4" baseColWidth="0"/>
  <cols>
    <col min="1" max="1" width="9.140625" style="4" customWidth="1"/>
    <col min="2" max="2" width="7.5703125" style="4" customWidth="1"/>
    <col min="3" max="3" width="24.5703125" bestFit="1" customWidth="1"/>
    <col min="4" max="4" width="8.140625" style="4" bestFit="1" customWidth="1"/>
    <col min="5" max="5" width="17.5703125" customWidth="1"/>
    <col min="6" max="6" width="12.41796875" customWidth="1"/>
    <col min="7" max="7" width="38.84765625" style="2" customWidth="1"/>
    <col min="8" max="8" width="21.41796875" style="10" customWidth="1"/>
    <col min="9" max="9" width="18.5703125" style="34" customWidth="1"/>
    <col min="10" max="10" width="20.41796875" style="10" customWidth="1"/>
    <col min="11" max="11" width="33.5703125" style="31" customWidth="1"/>
    <col min="12" max="12" width="23.5703125" style="10" customWidth="1"/>
    <col min="13" max="13" width="12.5703125" style="10" customWidth="1"/>
    <col min="14" max="14" width="17.84765625" style="10" customWidth="1"/>
    <col min="15" max="15" width="12.41796875" style="10" customWidth="1"/>
    <col min="16" max="16" width="26" style="10" customWidth="1"/>
    <col min="17" max="18" width="21.41796875" style="10" customWidth="1"/>
    <col min="19" max="19" width="19.5703125" style="10" customWidth="1"/>
    <col min="20" max="20" width="20.41796875" style="10" customWidth="1"/>
    <col min="21" max="21" width="9.140625" style="17" customWidth="1"/>
    <col min="22" max="16384" width="9.140625" customWidth="1"/>
  </cols>
  <sheetData>
    <row r="1" spans="1:20" ht="31.2">
      <c r="A1" s="122" t="s">
        <v>404</v>
      </c>
      <c r="B1" s="40" t="s">
        <v>20</v>
      </c>
      <c r="C1" s="40" t="s">
        <v>21</v>
      </c>
      <c r="D1" s="41" t="s">
        <v>22</v>
      </c>
      <c r="E1" s="40" t="s">
        <v>23</v>
      </c>
      <c r="F1" s="40" t="s">
        <v>24</v>
      </c>
      <c r="G1" s="40" t="s">
        <v>25</v>
      </c>
      <c r="H1" s="40" t="s">
        <v>26</v>
      </c>
      <c r="I1" s="6" t="s">
        <v>28</v>
      </c>
      <c r="J1" s="42" t="s">
        <v>29</v>
      </c>
      <c r="K1" s="42" t="s">
        <v>148</v>
      </c>
      <c r="L1"/>
      <c r="M1"/>
      <c r="N1"/>
      <c r="O1"/>
      <c r="P1"/>
      <c r="Q1"/>
      <c r="R1"/>
      <c r="S1"/>
      <c r="T1"/>
    </row>
    <row r="2" spans="1:20" ht="33.6" customHeight="1">
      <c r="A2" s="4">
        <f>F2</f>
        <v>10101</v>
      </c>
      <c r="B2" s="113">
        <v>1</v>
      </c>
      <c r="C2" s="134" t="s">
        <v>34</v>
      </c>
      <c r="D2" s="19">
        <v>101</v>
      </c>
      <c r="E2" s="135" t="s">
        <v>35</v>
      </c>
      <c r="F2" s="19">
        <v>10101</v>
      </c>
      <c r="G2" s="12" t="s">
        <v>337</v>
      </c>
      <c r="H2" s="35">
        <v>25</v>
      </c>
      <c r="I2" s="11">
        <v>134</v>
      </c>
      <c r="J2" s="35" t="s">
        <v>19</v>
      </c>
      <c r="K2" s="33"/>
      <c r="L2"/>
      <c r="M2"/>
      <c r="N2"/>
      <c r="O2"/>
      <c r="P2"/>
      <c r="Q2"/>
      <c r="R2"/>
      <c r="S2"/>
      <c r="T2"/>
    </row>
    <row r="3" spans="1:20" ht="45" customHeight="1">
      <c r="A3" s="4">
        <f>F3</f>
        <v>10102</v>
      </c>
      <c r="B3" s="113">
        <v>1</v>
      </c>
      <c r="C3" s="134" t="s">
        <v>34</v>
      </c>
      <c r="D3" s="19">
        <v>101</v>
      </c>
      <c r="E3" s="135" t="s">
        <v>35</v>
      </c>
      <c r="F3" s="14">
        <v>10102</v>
      </c>
      <c r="G3" s="13" t="s">
        <v>380</v>
      </c>
      <c r="H3" s="36">
        <v>25</v>
      </c>
      <c r="I3" s="44">
        <v>76.47</v>
      </c>
      <c r="J3" s="35" t="s">
        <v>19</v>
      </c>
      <c r="K3" s="33" t="s">
        <v>150</v>
      </c>
      <c r="L3" s="270" t="s">
        <v>151</v>
      </c>
      <c r="M3"/>
      <c r="N3"/>
      <c r="O3"/>
      <c r="P3"/>
      <c r="Q3"/>
      <c r="R3"/>
      <c r="S3"/>
      <c r="T3"/>
    </row>
    <row r="4" spans="1:20" ht="30" customHeight="1">
      <c r="A4" s="4">
        <f>F4</f>
        <v>10103</v>
      </c>
      <c r="B4" s="113">
        <v>1</v>
      </c>
      <c r="C4" s="134" t="s">
        <v>34</v>
      </c>
      <c r="D4" s="19">
        <v>101</v>
      </c>
      <c r="E4" s="135" t="s">
        <v>35</v>
      </c>
      <c r="F4" s="14">
        <v>10103</v>
      </c>
      <c r="G4" s="13" t="s">
        <v>47</v>
      </c>
      <c r="H4" s="36">
        <v>35</v>
      </c>
      <c r="I4" s="44">
        <v>31.9</v>
      </c>
      <c r="J4" s="36" t="s">
        <v>19</v>
      </c>
      <c r="K4" s="33" t="s">
        <v>150</v>
      </c>
      <c r="L4" s="270"/>
      <c r="M4"/>
      <c r="N4"/>
      <c r="O4"/>
      <c r="P4"/>
      <c r="Q4"/>
      <c r="R4"/>
      <c r="S4"/>
      <c r="T4"/>
    </row>
    <row r="5" spans="2:20" ht="30" customHeight="1">
      <c r="B5" s="113"/>
      <c r="C5" s="134"/>
      <c r="D5" s="19"/>
      <c r="E5" s="135"/>
      <c r="F5" s="14">
        <v>10104</v>
      </c>
      <c r="G5" s="13"/>
      <c r="H5" s="36"/>
      <c r="I5" s="44"/>
      <c r="J5" s="36"/>
      <c r="K5" s="33"/>
      <c r="L5" s="270"/>
      <c r="M5"/>
      <c r="N5"/>
      <c r="O5"/>
      <c r="P5"/>
      <c r="Q5"/>
      <c r="R5"/>
      <c r="S5"/>
      <c r="T5"/>
    </row>
    <row r="6" spans="1:20" ht="29.1" customHeight="1">
      <c r="A6" s="4">
        <f>F6</f>
        <v>10105</v>
      </c>
      <c r="B6" s="113">
        <v>1</v>
      </c>
      <c r="C6" s="134" t="s">
        <v>34</v>
      </c>
      <c r="D6" s="19">
        <v>101</v>
      </c>
      <c r="E6" s="135" t="s">
        <v>35</v>
      </c>
      <c r="F6" s="14">
        <v>10105</v>
      </c>
      <c r="G6" s="13" t="s">
        <v>379</v>
      </c>
      <c r="H6" s="36">
        <v>25</v>
      </c>
      <c r="I6" s="44">
        <f>76.47*2</f>
        <v>152.94</v>
      </c>
      <c r="J6" s="35" t="s">
        <v>19</v>
      </c>
      <c r="K6" s="33" t="s">
        <v>150</v>
      </c>
      <c r="L6" s="270"/>
      <c r="M6"/>
      <c r="N6"/>
      <c r="O6"/>
      <c r="P6"/>
      <c r="Q6"/>
      <c r="R6"/>
      <c r="S6"/>
      <c r="T6"/>
    </row>
    <row r="7" spans="1:20">
      <c r="A7" s="4">
        <f>F7</f>
        <v>10106</v>
      </c>
      <c r="B7" s="113">
        <v>1</v>
      </c>
      <c r="C7" s="134" t="s">
        <v>34</v>
      </c>
      <c r="D7" s="19">
        <v>101</v>
      </c>
      <c r="E7" s="135" t="s">
        <v>35</v>
      </c>
      <c r="F7" s="14">
        <v>10106</v>
      </c>
      <c r="G7" s="43" t="s">
        <v>164</v>
      </c>
      <c r="H7" s="36">
        <v>85</v>
      </c>
      <c r="I7" s="44">
        <v>80</v>
      </c>
      <c r="J7" s="35" t="s">
        <v>19</v>
      </c>
      <c r="K7" s="33"/>
      <c r="L7" s="270"/>
      <c r="M7"/>
      <c r="N7"/>
      <c r="O7"/>
      <c r="P7"/>
      <c r="Q7"/>
      <c r="R7"/>
      <c r="S7"/>
      <c r="T7"/>
    </row>
    <row r="8" spans="1:20">
      <c r="A8" s="4">
        <f>F8</f>
        <v>10107</v>
      </c>
      <c r="B8" s="113">
        <v>1</v>
      </c>
      <c r="C8" s="134" t="s">
        <v>34</v>
      </c>
      <c r="D8" s="19">
        <v>101</v>
      </c>
      <c r="E8" s="135" t="s">
        <v>35</v>
      </c>
      <c r="F8" s="14">
        <v>10107</v>
      </c>
      <c r="G8" s="43" t="s">
        <v>400</v>
      </c>
      <c r="H8" s="105">
        <v>35</v>
      </c>
      <c r="I8" s="44" t="s">
        <v>144</v>
      </c>
      <c r="J8" s="35" t="s">
        <v>19</v>
      </c>
      <c r="K8" s="33"/>
      <c r="L8" s="270"/>
      <c r="M8"/>
      <c r="N8"/>
      <c r="O8"/>
      <c r="P8"/>
      <c r="Q8"/>
      <c r="R8"/>
      <c r="S8"/>
      <c r="T8"/>
    </row>
    <row r="9" spans="1:20">
      <c r="A9" s="4" t="s">
        <v>432</v>
      </c>
      <c r="B9" s="113">
        <v>1</v>
      </c>
      <c r="C9" s="134" t="s">
        <v>34</v>
      </c>
      <c r="D9" s="19">
        <v>101</v>
      </c>
      <c r="E9" s="135" t="s">
        <v>35</v>
      </c>
      <c r="F9" s="14" t="s">
        <v>432</v>
      </c>
      <c r="G9" s="43" t="s">
        <v>433</v>
      </c>
      <c r="H9" s="105">
        <v>35</v>
      </c>
      <c r="I9" s="44" t="s">
        <v>144</v>
      </c>
      <c r="J9" s="35" t="s">
        <v>19</v>
      </c>
      <c r="K9" s="33"/>
      <c r="L9" s="270"/>
      <c r="M9"/>
      <c r="N9"/>
      <c r="O9"/>
      <c r="P9"/>
      <c r="Q9"/>
      <c r="R9"/>
      <c r="S9"/>
      <c r="T9"/>
    </row>
    <row r="10" spans="1:20">
      <c r="A10" s="4">
        <f>F10</f>
        <v>10109</v>
      </c>
      <c r="B10" s="113"/>
      <c r="C10" s="134" t="s">
        <v>34</v>
      </c>
      <c r="D10" s="19">
        <v>101</v>
      </c>
      <c r="E10" s="135" t="s">
        <v>35</v>
      </c>
      <c r="F10" s="14">
        <v>10109</v>
      </c>
      <c r="G10" s="43" t="s">
        <v>355</v>
      </c>
      <c r="H10" s="105"/>
      <c r="I10" s="44"/>
      <c r="J10" s="35"/>
      <c r="K10" s="33"/>
      <c r="L10" s="270"/>
      <c r="M10"/>
      <c r="N10"/>
      <c r="O10"/>
      <c r="P10"/>
      <c r="Q10"/>
      <c r="R10"/>
      <c r="S10"/>
      <c r="T10"/>
    </row>
    <row r="11" spans="1:20" s="17" customFormat="1">
      <c r="A11" s="4">
        <f>F11</f>
        <v>10201</v>
      </c>
      <c r="B11" s="113">
        <v>1</v>
      </c>
      <c r="C11" s="134" t="s">
        <v>34</v>
      </c>
      <c r="D11" s="19">
        <v>102</v>
      </c>
      <c r="E11" s="35" t="s">
        <v>36</v>
      </c>
      <c r="F11" s="14">
        <v>10201</v>
      </c>
      <c r="G11" s="13" t="s">
        <v>339</v>
      </c>
      <c r="H11" s="36">
        <v>35</v>
      </c>
      <c r="I11" s="44">
        <v>80</v>
      </c>
      <c r="J11" s="36" t="s">
        <v>19</v>
      </c>
      <c r="K11" s="33"/>
      <c r="L11" s="270"/>
      <c r="M11"/>
      <c r="N11"/>
      <c r="O11"/>
      <c r="P11"/>
      <c r="Q11"/>
      <c r="R11"/>
      <c r="S11"/>
      <c r="T11"/>
    </row>
    <row r="12" spans="1:20" s="17" customFormat="1">
      <c r="A12" s="4">
        <f>F12</f>
        <v>10202</v>
      </c>
      <c r="B12" s="113">
        <v>1</v>
      </c>
      <c r="C12" s="134" t="s">
        <v>34</v>
      </c>
      <c r="D12" s="19">
        <v>102</v>
      </c>
      <c r="E12" s="35" t="s">
        <v>36</v>
      </c>
      <c r="F12" s="14">
        <v>10202</v>
      </c>
      <c r="G12" s="13" t="s">
        <v>55</v>
      </c>
      <c r="H12" s="36">
        <v>85</v>
      </c>
      <c r="I12" s="44">
        <v>280</v>
      </c>
      <c r="J12" s="36" t="s">
        <v>19</v>
      </c>
      <c r="K12" s="33"/>
      <c r="L12"/>
      <c r="M12"/>
      <c r="N12"/>
      <c r="O12"/>
      <c r="P12"/>
      <c r="Q12"/>
      <c r="R12"/>
      <c r="S12"/>
      <c r="T12"/>
    </row>
    <row r="13" spans="1:20" s="17" customFormat="1" ht="31.5" customHeight="1">
      <c r="A13" s="4">
        <f>F13</f>
        <v>10203</v>
      </c>
      <c r="B13" s="113">
        <v>1</v>
      </c>
      <c r="C13" s="134" t="s">
        <v>34</v>
      </c>
      <c r="D13" s="19">
        <v>102</v>
      </c>
      <c r="E13" s="35" t="s">
        <v>36</v>
      </c>
      <c r="F13" s="14">
        <v>10203</v>
      </c>
      <c r="G13" s="13" t="s">
        <v>56</v>
      </c>
      <c r="H13" s="36">
        <v>85</v>
      </c>
      <c r="I13" s="44">
        <v>265</v>
      </c>
      <c r="J13" s="36" t="s">
        <v>19</v>
      </c>
      <c r="K13" s="33"/>
      <c r="L13"/>
      <c r="M13"/>
      <c r="N13"/>
      <c r="O13"/>
      <c r="P13"/>
      <c r="Q13"/>
      <c r="R13"/>
      <c r="S13"/>
      <c r="T13"/>
    </row>
    <row r="14" spans="1:20" s="17" customFormat="1">
      <c r="A14" s="4">
        <f>F14</f>
        <v>10204</v>
      </c>
      <c r="B14" s="113">
        <v>1</v>
      </c>
      <c r="C14" s="134" t="s">
        <v>34</v>
      </c>
      <c r="D14" s="19">
        <v>102</v>
      </c>
      <c r="E14" s="35" t="s">
        <v>36</v>
      </c>
      <c r="F14" s="14">
        <v>10204</v>
      </c>
      <c r="G14" s="13" t="s">
        <v>57</v>
      </c>
      <c r="H14" s="36">
        <v>30</v>
      </c>
      <c r="I14" s="44" t="s">
        <v>161</v>
      </c>
      <c r="J14" s="36" t="s">
        <v>19</v>
      </c>
      <c r="K14" s="33"/>
      <c r="L14"/>
      <c r="M14"/>
      <c r="N14"/>
      <c r="O14"/>
      <c r="P14"/>
      <c r="Q14"/>
      <c r="R14"/>
      <c r="S14"/>
      <c r="T14"/>
    </row>
    <row r="15" spans="1:20" s="17" customFormat="1" ht="28.8">
      <c r="A15" s="4">
        <f>F15</f>
        <v>10205</v>
      </c>
      <c r="B15" s="113">
        <v>1</v>
      </c>
      <c r="C15" s="134" t="s">
        <v>34</v>
      </c>
      <c r="D15" s="19">
        <v>102</v>
      </c>
      <c r="E15" s="35" t="s">
        <v>36</v>
      </c>
      <c r="F15" s="14">
        <v>10205</v>
      </c>
      <c r="G15" s="13" t="s">
        <v>68</v>
      </c>
      <c r="H15" s="36">
        <v>35</v>
      </c>
      <c r="I15" s="44">
        <v>110</v>
      </c>
      <c r="J15" s="36" t="s">
        <v>19</v>
      </c>
      <c r="K15" s="33" t="s">
        <v>154</v>
      </c>
      <c r="L15"/>
      <c r="M15"/>
      <c r="N15"/>
      <c r="O15"/>
      <c r="P15"/>
      <c r="Q15"/>
      <c r="R15"/>
      <c r="S15"/>
      <c r="T15"/>
    </row>
    <row r="16" spans="1:20" s="17" customFormat="1">
      <c r="A16" s="4">
        <f>F16</f>
        <v>10206</v>
      </c>
      <c r="B16" s="113">
        <v>1</v>
      </c>
      <c r="C16" s="134" t="s">
        <v>34</v>
      </c>
      <c r="D16" s="19">
        <v>102</v>
      </c>
      <c r="E16" s="35" t="s">
        <v>36</v>
      </c>
      <c r="F16" s="14">
        <v>10206</v>
      </c>
      <c r="G16" s="43" t="s">
        <v>164</v>
      </c>
      <c r="H16" s="36">
        <v>85</v>
      </c>
      <c r="I16" s="44">
        <v>80</v>
      </c>
      <c r="J16" s="36" t="s">
        <v>19</v>
      </c>
      <c r="K16" s="33"/>
      <c r="L16"/>
      <c r="M16"/>
      <c r="N16"/>
      <c r="O16"/>
      <c r="P16"/>
      <c r="Q16"/>
      <c r="R16"/>
      <c r="S16"/>
      <c r="T16"/>
    </row>
    <row r="17" spans="1:20" s="17" customFormat="1">
      <c r="A17" s="4">
        <f>F17</f>
        <v>10207</v>
      </c>
      <c r="B17" s="113">
        <v>1</v>
      </c>
      <c r="C17" s="134" t="s">
        <v>34</v>
      </c>
      <c r="D17" s="19">
        <v>102</v>
      </c>
      <c r="E17" s="35" t="s">
        <v>36</v>
      </c>
      <c r="F17" s="14">
        <v>10207</v>
      </c>
      <c r="G17" s="43" t="s">
        <v>405</v>
      </c>
      <c r="H17" s="105">
        <v>35</v>
      </c>
      <c r="I17" s="44">
        <v>35.38</v>
      </c>
      <c r="J17" s="36" t="s">
        <v>19</v>
      </c>
      <c r="K17" s="33"/>
      <c r="L17"/>
      <c r="M17"/>
      <c r="N17"/>
      <c r="O17"/>
      <c r="P17"/>
      <c r="Q17"/>
      <c r="R17"/>
      <c r="S17"/>
      <c r="T17"/>
    </row>
    <row r="18" spans="1:20" s="17" customFormat="1">
      <c r="A18" s="4" t="s">
        <v>452</v>
      </c>
      <c r="B18" s="113">
        <v>1</v>
      </c>
      <c r="C18" s="134" t="s">
        <v>34</v>
      </c>
      <c r="D18" s="19">
        <v>102</v>
      </c>
      <c r="E18" s="35" t="s">
        <v>36</v>
      </c>
      <c r="F18" s="14" t="s">
        <v>452</v>
      </c>
      <c r="G18" s="43" t="s">
        <v>453</v>
      </c>
      <c r="H18" s="105">
        <v>25</v>
      </c>
      <c r="I18" s="44" t="s">
        <v>144</v>
      </c>
      <c r="J18" s="36" t="s">
        <v>19</v>
      </c>
      <c r="K18" s="33"/>
      <c r="L18"/>
      <c r="M18"/>
      <c r="N18"/>
      <c r="O18"/>
      <c r="P18"/>
      <c r="Q18"/>
      <c r="R18"/>
      <c r="S18"/>
      <c r="T18"/>
    </row>
    <row r="19" spans="1:20" s="17" customFormat="1" ht="35.25" customHeight="1">
      <c r="A19" s="4">
        <f>F19</f>
        <v>10301</v>
      </c>
      <c r="B19" s="113">
        <v>1</v>
      </c>
      <c r="C19" s="134" t="s">
        <v>34</v>
      </c>
      <c r="D19" s="19">
        <v>103</v>
      </c>
      <c r="E19" s="35" t="s">
        <v>37</v>
      </c>
      <c r="F19" s="14">
        <v>10301</v>
      </c>
      <c r="G19" s="13" t="s">
        <v>45</v>
      </c>
      <c r="H19" s="36">
        <v>10</v>
      </c>
      <c r="I19" s="44">
        <v>32.01</v>
      </c>
      <c r="J19" s="36" t="s">
        <v>19</v>
      </c>
      <c r="K19" s="33" t="s">
        <v>155</v>
      </c>
      <c r="L19"/>
      <c r="M19"/>
      <c r="N19"/>
      <c r="O19"/>
      <c r="P19"/>
      <c r="Q19"/>
      <c r="R19"/>
      <c r="S19"/>
      <c r="T19"/>
    </row>
    <row r="20" spans="1:20" s="17" customFormat="1" ht="24.75" customHeight="1">
      <c r="A20" s="4">
        <f>F20</f>
        <v>10302</v>
      </c>
      <c r="B20" s="113">
        <v>1</v>
      </c>
      <c r="C20" s="134" t="s">
        <v>34</v>
      </c>
      <c r="D20" s="19">
        <v>103</v>
      </c>
      <c r="E20" s="35" t="s">
        <v>37</v>
      </c>
      <c r="F20" s="14">
        <v>10302</v>
      </c>
      <c r="G20" s="13" t="s">
        <v>46</v>
      </c>
      <c r="H20" s="36">
        <v>15</v>
      </c>
      <c r="I20" s="44">
        <v>43.58</v>
      </c>
      <c r="J20" s="36" t="s">
        <v>19</v>
      </c>
      <c r="K20" s="33" t="s">
        <v>155</v>
      </c>
      <c r="L20"/>
      <c r="M20"/>
      <c r="N20"/>
      <c r="O20"/>
      <c r="P20"/>
      <c r="Q20"/>
      <c r="R20"/>
      <c r="S20"/>
      <c r="T20"/>
    </row>
    <row r="21" spans="1:20" s="17" customFormat="1" ht="29.1" customHeight="1">
      <c r="A21" s="4">
        <f>F21</f>
        <v>10303</v>
      </c>
      <c r="B21" s="113">
        <v>1</v>
      </c>
      <c r="C21" s="134" t="s">
        <v>34</v>
      </c>
      <c r="D21" s="19">
        <v>103</v>
      </c>
      <c r="E21" s="35" t="s">
        <v>37</v>
      </c>
      <c r="F21" s="14">
        <v>10303</v>
      </c>
      <c r="G21" s="13" t="s">
        <v>48</v>
      </c>
      <c r="H21" s="36">
        <v>15</v>
      </c>
      <c r="I21" s="44">
        <v>35.02</v>
      </c>
      <c r="J21" s="36" t="s">
        <v>19</v>
      </c>
      <c r="K21" s="33" t="s">
        <v>155</v>
      </c>
      <c r="L21"/>
      <c r="M21"/>
      <c r="N21"/>
      <c r="O21"/>
      <c r="P21"/>
      <c r="Q21"/>
      <c r="R21"/>
      <c r="S21"/>
      <c r="T21"/>
    </row>
    <row r="22" spans="1:20" s="17" customFormat="1">
      <c r="A22" s="4">
        <f>F22</f>
        <v>10304</v>
      </c>
      <c r="B22" s="113">
        <v>1</v>
      </c>
      <c r="C22" s="134" t="s">
        <v>34</v>
      </c>
      <c r="D22" s="19">
        <v>103</v>
      </c>
      <c r="E22" s="35" t="s">
        <v>37</v>
      </c>
      <c r="F22" s="14">
        <v>10304</v>
      </c>
      <c r="G22" s="13" t="s">
        <v>49</v>
      </c>
      <c r="H22" s="36">
        <v>85</v>
      </c>
      <c r="I22" s="44">
        <v>80</v>
      </c>
      <c r="J22" s="36" t="s">
        <v>19</v>
      </c>
      <c r="K22" s="33" t="s">
        <v>155</v>
      </c>
      <c r="L22"/>
      <c r="M22"/>
      <c r="N22"/>
      <c r="O22"/>
      <c r="P22"/>
      <c r="Q22"/>
      <c r="R22"/>
      <c r="S22"/>
      <c r="T22"/>
    </row>
    <row r="23" spans="1:20" s="17" customFormat="1">
      <c r="A23" s="4">
        <f>F23</f>
        <v>10305</v>
      </c>
      <c r="B23" s="113">
        <v>1</v>
      </c>
      <c r="C23" s="134" t="s">
        <v>34</v>
      </c>
      <c r="D23" s="19">
        <v>103</v>
      </c>
      <c r="E23" s="35" t="s">
        <v>37</v>
      </c>
      <c r="F23" s="14">
        <v>10305</v>
      </c>
      <c r="G23" s="13" t="s">
        <v>69</v>
      </c>
      <c r="H23" s="36">
        <v>15</v>
      </c>
      <c r="I23" s="44">
        <v>34.3</v>
      </c>
      <c r="J23" s="36" t="s">
        <v>19</v>
      </c>
      <c r="K23" s="33" t="s">
        <v>155</v>
      </c>
      <c r="L23"/>
      <c r="M23"/>
      <c r="N23"/>
      <c r="O23"/>
      <c r="P23"/>
      <c r="Q23"/>
      <c r="R23"/>
      <c r="S23"/>
      <c r="T23"/>
    </row>
    <row r="24" spans="1:20" s="17" customFormat="1">
      <c r="A24" s="4">
        <f>F24</f>
        <v>10306</v>
      </c>
      <c r="B24" s="113">
        <v>1</v>
      </c>
      <c r="C24" s="134" t="s">
        <v>34</v>
      </c>
      <c r="D24" s="19">
        <v>103</v>
      </c>
      <c r="E24" s="35" t="s">
        <v>37</v>
      </c>
      <c r="F24" s="14">
        <v>10306</v>
      </c>
      <c r="G24" s="13" t="s">
        <v>356</v>
      </c>
      <c r="H24" s="36">
        <v>15</v>
      </c>
      <c r="I24" s="44">
        <v>42.05</v>
      </c>
      <c r="J24" s="35" t="s">
        <v>19</v>
      </c>
      <c r="K24" s="33" t="s">
        <v>155</v>
      </c>
      <c r="L24"/>
      <c r="M24"/>
      <c r="N24"/>
      <c r="O24"/>
      <c r="P24"/>
      <c r="Q24"/>
      <c r="R24"/>
      <c r="S24"/>
      <c r="T24"/>
    </row>
    <row r="25" spans="1:20" s="17" customFormat="1">
      <c r="A25" s="4">
        <f>F25</f>
        <v>10307</v>
      </c>
      <c r="B25" s="113">
        <v>1</v>
      </c>
      <c r="C25" s="134" t="s">
        <v>34</v>
      </c>
      <c r="D25" s="19">
        <v>103</v>
      </c>
      <c r="E25" s="35" t="s">
        <v>37</v>
      </c>
      <c r="F25" s="14">
        <v>10307</v>
      </c>
      <c r="G25" s="13" t="s">
        <v>166</v>
      </c>
      <c r="H25" s="36">
        <v>20</v>
      </c>
      <c r="I25" s="11">
        <v>24</v>
      </c>
      <c r="J25" s="35" t="s">
        <v>19</v>
      </c>
      <c r="K25" s="33"/>
      <c r="L25"/>
      <c r="M25"/>
      <c r="N25"/>
      <c r="O25"/>
      <c r="P25"/>
      <c r="Q25"/>
      <c r="R25"/>
      <c r="S25"/>
      <c r="T25"/>
    </row>
    <row r="26" spans="1:20" s="17" customFormat="1">
      <c r="A26" s="4" t="str">
        <f>F26</f>
        <v>10308DS</v>
      </c>
      <c r="B26" s="113"/>
      <c r="C26" s="134" t="s">
        <v>34</v>
      </c>
      <c r="D26" s="19">
        <v>103</v>
      </c>
      <c r="E26" s="35" t="s">
        <v>37</v>
      </c>
      <c r="F26" s="14" t="s">
        <v>420</v>
      </c>
      <c r="G26" s="13" t="s">
        <v>415</v>
      </c>
      <c r="H26" s="36">
        <v>20</v>
      </c>
      <c r="I26" s="11">
        <v>71.71</v>
      </c>
      <c r="J26" s="35" t="s">
        <v>19</v>
      </c>
      <c r="K26" s="33"/>
      <c r="L26"/>
      <c r="M26"/>
      <c r="N26"/>
      <c r="O26"/>
      <c r="P26"/>
      <c r="Q26"/>
      <c r="R26"/>
      <c r="S26"/>
      <c r="T26"/>
    </row>
    <row r="27" spans="1:20" s="17" customFormat="1">
      <c r="A27" s="4" t="str">
        <f>F27</f>
        <v>10309DS</v>
      </c>
      <c r="B27" s="113">
        <v>1</v>
      </c>
      <c r="C27" s="134" t="s">
        <v>34</v>
      </c>
      <c r="D27" s="19">
        <v>103</v>
      </c>
      <c r="E27" s="35" t="s">
        <v>37</v>
      </c>
      <c r="F27" s="14" t="s">
        <v>419</v>
      </c>
      <c r="G27" s="13" t="s">
        <v>423</v>
      </c>
      <c r="H27" s="36">
        <v>15</v>
      </c>
      <c r="I27" s="11">
        <v>42.05</v>
      </c>
      <c r="J27" s="35" t="s">
        <v>19</v>
      </c>
      <c r="K27" s="33"/>
      <c r="L27"/>
      <c r="M27"/>
      <c r="N27"/>
      <c r="O27"/>
      <c r="P27"/>
      <c r="Q27"/>
      <c r="R27"/>
      <c r="S27"/>
      <c r="T27"/>
    </row>
    <row r="28" spans="1:20" s="17" customFormat="1">
      <c r="A28" s="4" t="s">
        <v>437</v>
      </c>
      <c r="B28" s="113">
        <v>1</v>
      </c>
      <c r="C28" s="134" t="s">
        <v>34</v>
      </c>
      <c r="D28" s="19">
        <v>103</v>
      </c>
      <c r="E28" s="35" t="s">
        <v>37</v>
      </c>
      <c r="F28" s="14" t="s">
        <v>437</v>
      </c>
      <c r="G28" s="13" t="s">
        <v>438</v>
      </c>
      <c r="H28" s="36">
        <v>20</v>
      </c>
      <c r="I28" s="11" t="s">
        <v>144</v>
      </c>
      <c r="J28" s="35" t="s">
        <v>19</v>
      </c>
      <c r="K28" s="33"/>
      <c r="L28"/>
      <c r="M28"/>
      <c r="N28"/>
      <c r="O28"/>
      <c r="P28"/>
      <c r="Q28"/>
      <c r="R28"/>
      <c r="S28"/>
      <c r="T28"/>
    </row>
    <row r="29" spans="1:20" s="17" customFormat="1">
      <c r="A29" s="4">
        <f>F29</f>
        <v>10311</v>
      </c>
      <c r="B29" s="113">
        <v>1</v>
      </c>
      <c r="C29" s="134" t="s">
        <v>34</v>
      </c>
      <c r="D29" s="19">
        <v>103</v>
      </c>
      <c r="E29" s="35" t="s">
        <v>37</v>
      </c>
      <c r="F29" s="14">
        <v>10311</v>
      </c>
      <c r="G29" s="13" t="s">
        <v>32</v>
      </c>
      <c r="H29" s="36" t="s">
        <v>144</v>
      </c>
      <c r="I29" s="11" t="s">
        <v>144</v>
      </c>
      <c r="J29" s="35" t="s">
        <v>144</v>
      </c>
      <c r="K29" s="33"/>
      <c r="L29"/>
      <c r="M29"/>
      <c r="N29"/>
      <c r="O29"/>
      <c r="P29"/>
      <c r="Q29"/>
      <c r="R29"/>
      <c r="S29"/>
      <c r="T29"/>
    </row>
    <row r="30" spans="1:20" s="17" customFormat="1" ht="28.8">
      <c r="A30" s="4">
        <f>F30</f>
        <v>10401</v>
      </c>
      <c r="B30" s="113">
        <v>1</v>
      </c>
      <c r="C30" s="134" t="s">
        <v>34</v>
      </c>
      <c r="D30" s="113">
        <v>104</v>
      </c>
      <c r="E30" s="134" t="s">
        <v>338</v>
      </c>
      <c r="F30" s="14">
        <v>10401</v>
      </c>
      <c r="G30" s="13" t="s">
        <v>137</v>
      </c>
      <c r="H30" s="36">
        <v>5</v>
      </c>
      <c r="I30" s="44">
        <f> 1+4.31</f>
        <v>5.31</v>
      </c>
      <c r="J30" s="36" t="s">
        <v>19</v>
      </c>
      <c r="K30" s="33" t="s">
        <v>152</v>
      </c>
      <c r="L30"/>
      <c r="M30"/>
      <c r="N30"/>
      <c r="O30"/>
      <c r="P30"/>
      <c r="Q30"/>
      <c r="R30"/>
      <c r="S30"/>
      <c r="T30"/>
    </row>
    <row r="31" spans="1:20" s="17" customFormat="1" ht="28.8">
      <c r="A31" s="4">
        <f>F31</f>
        <v>10402</v>
      </c>
      <c r="B31" s="113">
        <v>1</v>
      </c>
      <c r="C31" s="134" t="s">
        <v>34</v>
      </c>
      <c r="D31" s="113">
        <v>104</v>
      </c>
      <c r="E31" s="134" t="s">
        <v>338</v>
      </c>
      <c r="F31" s="14">
        <v>10402</v>
      </c>
      <c r="G31" s="13" t="s">
        <v>44</v>
      </c>
      <c r="H31" s="36">
        <v>5</v>
      </c>
      <c r="I31" s="44">
        <v>7.12</v>
      </c>
      <c r="J31" s="36" t="s">
        <v>19</v>
      </c>
      <c r="K31" s="33" t="s">
        <v>153</v>
      </c>
      <c r="L31"/>
      <c r="M31"/>
      <c r="N31"/>
      <c r="O31"/>
      <c r="P31"/>
      <c r="Q31"/>
      <c r="R31"/>
      <c r="S31"/>
      <c r="T31"/>
    </row>
    <row r="32" spans="1:20" s="17" customFormat="1" ht="28.8">
      <c r="A32" s="4">
        <f>F32</f>
        <v>10403</v>
      </c>
      <c r="B32" s="113">
        <v>1</v>
      </c>
      <c r="C32" s="134" t="s">
        <v>34</v>
      </c>
      <c r="D32" s="113">
        <v>104</v>
      </c>
      <c r="E32" s="134" t="s">
        <v>338</v>
      </c>
      <c r="F32" s="14">
        <v>10403</v>
      </c>
      <c r="G32" s="13" t="s">
        <v>147</v>
      </c>
      <c r="H32" s="36">
        <v>5</v>
      </c>
      <c r="I32" s="44">
        <v>7.12</v>
      </c>
      <c r="J32" s="36" t="s">
        <v>19</v>
      </c>
      <c r="K32" s="33" t="s">
        <v>153</v>
      </c>
      <c r="L32"/>
      <c r="M32"/>
      <c r="N32"/>
      <c r="O32"/>
      <c r="P32"/>
      <c r="Q32"/>
      <c r="R32"/>
      <c r="S32"/>
      <c r="T32"/>
    </row>
    <row r="33" spans="1:20" s="17" customFormat="1">
      <c r="A33" s="4">
        <f>F33</f>
        <v>10404</v>
      </c>
      <c r="B33" s="113">
        <v>1</v>
      </c>
      <c r="C33" s="134" t="s">
        <v>34</v>
      </c>
      <c r="D33" s="113">
        <v>104</v>
      </c>
      <c r="E33" s="134" t="s">
        <v>338</v>
      </c>
      <c r="F33" s="14">
        <v>10404</v>
      </c>
      <c r="G33" s="43" t="s">
        <v>165</v>
      </c>
      <c r="H33" s="36">
        <v>7</v>
      </c>
      <c r="I33" s="44">
        <v>5.13</v>
      </c>
      <c r="J33" s="36" t="s">
        <v>19</v>
      </c>
      <c r="K33" s="33"/>
      <c r="L33"/>
      <c r="M33"/>
      <c r="N33"/>
      <c r="O33"/>
      <c r="P33"/>
      <c r="Q33"/>
      <c r="R33"/>
      <c r="S33"/>
      <c r="T33"/>
    </row>
    <row r="34" spans="1:20" s="17" customFormat="1">
      <c r="A34" s="4">
        <f>F34</f>
        <v>10405</v>
      </c>
      <c r="B34" s="113">
        <v>1</v>
      </c>
      <c r="C34" s="134" t="s">
        <v>34</v>
      </c>
      <c r="D34" s="113">
        <v>104</v>
      </c>
      <c r="E34" s="134" t="s">
        <v>338</v>
      </c>
      <c r="F34" s="14">
        <v>10405</v>
      </c>
      <c r="G34" s="13" t="s">
        <v>50</v>
      </c>
      <c r="H34" s="36">
        <v>15</v>
      </c>
      <c r="I34" s="44">
        <v>25</v>
      </c>
      <c r="J34" s="36" t="s">
        <v>19</v>
      </c>
      <c r="K34" s="33" t="s">
        <v>155</v>
      </c>
      <c r="L34"/>
      <c r="M34"/>
      <c r="N34"/>
      <c r="O34"/>
      <c r="P34"/>
      <c r="Q34"/>
      <c r="R34"/>
      <c r="S34"/>
      <c r="T34"/>
    </row>
    <row r="35" spans="1:20" s="17" customFormat="1">
      <c r="A35" s="4">
        <f>F35</f>
        <v>10406</v>
      </c>
      <c r="B35" s="113">
        <v>1</v>
      </c>
      <c r="C35" s="134" t="s">
        <v>34</v>
      </c>
      <c r="D35" s="113">
        <v>104</v>
      </c>
      <c r="E35" s="134" t="s">
        <v>338</v>
      </c>
      <c r="F35" s="14">
        <v>10406</v>
      </c>
      <c r="G35" s="13" t="s">
        <v>357</v>
      </c>
      <c r="H35" s="36">
        <v>5</v>
      </c>
      <c r="I35" s="44">
        <v>8.62</v>
      </c>
      <c r="J35" s="36" t="s">
        <v>19</v>
      </c>
      <c r="K35" s="33" t="s">
        <v>155</v>
      </c>
      <c r="L35"/>
      <c r="M35"/>
      <c r="N35"/>
      <c r="O35"/>
      <c r="P35"/>
      <c r="Q35"/>
      <c r="R35"/>
      <c r="S35"/>
      <c r="T35"/>
    </row>
    <row r="36" spans="1:20" s="17" customFormat="1">
      <c r="A36" s="4">
        <f>F36</f>
        <v>10407</v>
      </c>
      <c r="B36" s="113">
        <v>1</v>
      </c>
      <c r="C36" s="134" t="s">
        <v>34</v>
      </c>
      <c r="D36" s="113">
        <v>104</v>
      </c>
      <c r="E36" s="134" t="s">
        <v>338</v>
      </c>
      <c r="F36" s="14">
        <v>10407</v>
      </c>
      <c r="G36" s="13" t="s">
        <v>358</v>
      </c>
      <c r="H36" s="36">
        <v>5</v>
      </c>
      <c r="I36" s="44">
        <v>6.54</v>
      </c>
      <c r="J36" s="36" t="s">
        <v>19</v>
      </c>
      <c r="K36" s="33"/>
      <c r="L36"/>
      <c r="M36"/>
      <c r="N36"/>
      <c r="O36"/>
      <c r="P36"/>
      <c r="Q36"/>
      <c r="R36"/>
      <c r="S36"/>
      <c r="T36"/>
    </row>
    <row r="37" spans="1:20" s="17" customFormat="1">
      <c r="A37" s="4">
        <f>F37</f>
        <v>10408</v>
      </c>
      <c r="B37" s="113">
        <v>1</v>
      </c>
      <c r="C37" s="134" t="s">
        <v>34</v>
      </c>
      <c r="D37" s="113">
        <v>104</v>
      </c>
      <c r="E37" s="134" t="s">
        <v>338</v>
      </c>
      <c r="F37" s="14">
        <v>10408</v>
      </c>
      <c r="G37" s="13" t="s">
        <v>141</v>
      </c>
      <c r="H37" s="36">
        <v>5</v>
      </c>
      <c r="I37" s="44">
        <v>5.31</v>
      </c>
      <c r="J37" s="36" t="s">
        <v>19</v>
      </c>
      <c r="K37" s="32"/>
      <c r="L37"/>
      <c r="M37"/>
      <c r="N37"/>
      <c r="O37"/>
      <c r="P37"/>
      <c r="Q37"/>
      <c r="R37"/>
      <c r="S37"/>
      <c r="T37"/>
    </row>
    <row r="38" spans="1:20" s="17" customFormat="1" ht="33" customHeight="1">
      <c r="A38" s="4">
        <f>F38</f>
        <v>10409</v>
      </c>
      <c r="B38" s="113">
        <v>1</v>
      </c>
      <c r="C38" s="134" t="s">
        <v>34</v>
      </c>
      <c r="D38" s="113">
        <v>104</v>
      </c>
      <c r="E38" s="134" t="s">
        <v>338</v>
      </c>
      <c r="F38" s="14">
        <v>10409</v>
      </c>
      <c r="G38" s="13" t="s">
        <v>345</v>
      </c>
      <c r="H38" s="36">
        <v>5</v>
      </c>
      <c r="I38" s="44">
        <v>7</v>
      </c>
      <c r="J38" s="36" t="s">
        <v>19</v>
      </c>
      <c r="K38" s="33"/>
      <c r="L38"/>
      <c r="M38"/>
      <c r="N38"/>
      <c r="O38"/>
      <c r="P38"/>
      <c r="Q38"/>
      <c r="R38"/>
      <c r="S38"/>
      <c r="T38"/>
    </row>
    <row r="39" spans="1:20" s="17" customFormat="1">
      <c r="A39" s="4" t="s">
        <v>439</v>
      </c>
      <c r="B39" s="113">
        <v>1</v>
      </c>
      <c r="C39" s="134" t="s">
        <v>34</v>
      </c>
      <c r="D39" s="113">
        <v>104</v>
      </c>
      <c r="E39" s="134" t="s">
        <v>338</v>
      </c>
      <c r="F39" s="14" t="s">
        <v>439</v>
      </c>
      <c r="G39" s="13" t="s">
        <v>440</v>
      </c>
      <c r="H39" s="36">
        <v>5</v>
      </c>
      <c r="I39" s="44">
        <v>7</v>
      </c>
      <c r="J39" s="36" t="s">
        <v>19</v>
      </c>
      <c r="K39" s="33"/>
      <c r="L39"/>
      <c r="M39"/>
      <c r="N39"/>
      <c r="O39"/>
      <c r="P39"/>
      <c r="Q39"/>
      <c r="R39"/>
      <c r="S39"/>
      <c r="T39"/>
    </row>
    <row r="40" spans="1:20" s="17" customFormat="1">
      <c r="A40" s="4">
        <f>F40</f>
        <v>10411</v>
      </c>
      <c r="B40" s="113">
        <v>1</v>
      </c>
      <c r="C40" s="134" t="s">
        <v>34</v>
      </c>
      <c r="D40" s="113">
        <v>104</v>
      </c>
      <c r="E40" s="134" t="s">
        <v>338</v>
      </c>
      <c r="F40" s="14">
        <v>10411</v>
      </c>
      <c r="G40" s="13" t="s">
        <v>355</v>
      </c>
      <c r="H40" s="36" t="s">
        <v>144</v>
      </c>
      <c r="I40" s="44" t="s">
        <v>144</v>
      </c>
      <c r="J40" s="36" t="s">
        <v>144</v>
      </c>
      <c r="K40" s="33"/>
      <c r="L40"/>
      <c r="M40"/>
      <c r="N40"/>
      <c r="O40"/>
      <c r="P40"/>
      <c r="Q40"/>
      <c r="R40"/>
      <c r="S40"/>
      <c r="T40"/>
    </row>
    <row r="41" spans="1:20" s="17" customFormat="1">
      <c r="A41" s="4">
        <f>F41</f>
        <v>10412</v>
      </c>
      <c r="B41" s="113">
        <v>1</v>
      </c>
      <c r="C41" s="134" t="s">
        <v>34</v>
      </c>
      <c r="D41" s="113">
        <v>104</v>
      </c>
      <c r="E41" s="134" t="s">
        <v>338</v>
      </c>
      <c r="F41" s="14">
        <v>10412</v>
      </c>
      <c r="G41" s="13" t="s">
        <v>143</v>
      </c>
      <c r="H41" s="36" t="s">
        <v>144</v>
      </c>
      <c r="I41" s="44" t="s">
        <v>144</v>
      </c>
      <c r="J41" s="36" t="s">
        <v>144</v>
      </c>
      <c r="K41" s="33"/>
      <c r="L41"/>
      <c r="M41"/>
      <c r="N41"/>
      <c r="O41"/>
      <c r="P41"/>
      <c r="Q41"/>
      <c r="R41"/>
      <c r="S41"/>
      <c r="T41"/>
    </row>
    <row r="42" spans="1:20" s="17" customFormat="1" ht="33.75" customHeight="1">
      <c r="A42" s="4">
        <f>F42</f>
        <v>20101</v>
      </c>
      <c r="B42" s="121">
        <v>2</v>
      </c>
      <c r="C42" s="134" t="s">
        <v>38</v>
      </c>
      <c r="D42" s="113">
        <v>201</v>
      </c>
      <c r="E42" s="136" t="s">
        <v>38</v>
      </c>
      <c r="F42" s="14">
        <v>20101</v>
      </c>
      <c r="G42" s="13" t="s">
        <v>360</v>
      </c>
      <c r="H42" s="36">
        <v>20</v>
      </c>
      <c r="I42" s="11">
        <v>120.73</v>
      </c>
      <c r="J42" s="36" t="s">
        <v>30</v>
      </c>
      <c r="K42" s="33"/>
      <c r="L42"/>
      <c r="M42"/>
      <c r="N42"/>
      <c r="O42"/>
      <c r="P42"/>
      <c r="Q42"/>
      <c r="R42"/>
      <c r="S42"/>
      <c r="T42"/>
    </row>
    <row r="43" spans="1:20" s="17" customFormat="1" ht="33.75" customHeight="1">
      <c r="A43" s="4">
        <f>F43</f>
        <v>20102</v>
      </c>
      <c r="B43" s="121">
        <v>2</v>
      </c>
      <c r="C43" s="134" t="s">
        <v>38</v>
      </c>
      <c r="D43" s="113">
        <v>201</v>
      </c>
      <c r="E43" s="136" t="s">
        <v>38</v>
      </c>
      <c r="F43" s="14">
        <v>20102</v>
      </c>
      <c r="G43" s="13" t="s">
        <v>381</v>
      </c>
      <c r="H43" s="36">
        <v>25</v>
      </c>
      <c r="I43" s="11">
        <v>157.52</v>
      </c>
      <c r="J43" s="36" t="s">
        <v>30</v>
      </c>
      <c r="K43" s="33" t="s">
        <v>359</v>
      </c>
      <c r="L43"/>
      <c r="M43"/>
      <c r="N43"/>
      <c r="O43"/>
      <c r="P43"/>
      <c r="Q43"/>
      <c r="R43"/>
      <c r="S43"/>
      <c r="T43"/>
    </row>
    <row r="44" spans="1:20" s="17" customFormat="1" ht="28.8">
      <c r="A44" s="4">
        <f>F44</f>
        <v>20103</v>
      </c>
      <c r="B44" s="121">
        <v>2</v>
      </c>
      <c r="C44" s="134" t="s">
        <v>38</v>
      </c>
      <c r="D44" s="113">
        <v>201</v>
      </c>
      <c r="E44" s="136" t="s">
        <v>38</v>
      </c>
      <c r="F44" s="14">
        <v>20103</v>
      </c>
      <c r="G44" s="13" t="s">
        <v>382</v>
      </c>
      <c r="H44" s="36">
        <v>25</v>
      </c>
      <c r="I44" s="11">
        <v>334</v>
      </c>
      <c r="J44" s="36" t="s">
        <v>30</v>
      </c>
      <c r="K44" s="33" t="s">
        <v>156</v>
      </c>
      <c r="L44"/>
      <c r="M44"/>
      <c r="N44"/>
      <c r="O44"/>
      <c r="P44"/>
      <c r="Q44"/>
      <c r="R44"/>
      <c r="S44"/>
      <c r="T44"/>
    </row>
    <row r="45" spans="1:20" s="17" customFormat="1" ht="38.1" customHeight="1">
      <c r="A45" s="4">
        <f>F45</f>
        <v>20104</v>
      </c>
      <c r="B45" s="121">
        <v>2</v>
      </c>
      <c r="C45" s="134" t="s">
        <v>38</v>
      </c>
      <c r="D45" s="113">
        <v>201</v>
      </c>
      <c r="E45" s="136" t="s">
        <v>38</v>
      </c>
      <c r="F45" s="14">
        <v>20104</v>
      </c>
      <c r="G45" s="13" t="s">
        <v>383</v>
      </c>
      <c r="H45" s="36">
        <v>25</v>
      </c>
      <c r="I45" s="11">
        <f>314.04+131.6</f>
        <v>445.64</v>
      </c>
      <c r="J45" s="36" t="s">
        <v>30</v>
      </c>
      <c r="K45" s="33" t="s">
        <v>156</v>
      </c>
      <c r="L45"/>
      <c r="M45"/>
      <c r="N45"/>
      <c r="O45"/>
      <c r="P45"/>
      <c r="Q45"/>
      <c r="R45"/>
      <c r="S45"/>
      <c r="T45"/>
    </row>
    <row r="46" spans="1:20" s="17" customFormat="1" ht="28.8">
      <c r="A46" s="4">
        <f>F46</f>
        <v>20105</v>
      </c>
      <c r="B46" s="121">
        <v>2</v>
      </c>
      <c r="C46" s="134" t="s">
        <v>38</v>
      </c>
      <c r="D46" s="113">
        <v>201</v>
      </c>
      <c r="E46" s="136" t="s">
        <v>38</v>
      </c>
      <c r="F46" s="14">
        <v>20105</v>
      </c>
      <c r="G46" s="13" t="s">
        <v>384</v>
      </c>
      <c r="H46" s="36">
        <v>25</v>
      </c>
      <c r="I46" s="11">
        <f>334.04+131.6</f>
        <v>465.64</v>
      </c>
      <c r="J46" s="36" t="s">
        <v>30</v>
      </c>
      <c r="K46" s="33" t="s">
        <v>156</v>
      </c>
      <c r="L46"/>
      <c r="M46"/>
      <c r="N46"/>
      <c r="O46"/>
      <c r="P46"/>
      <c r="Q46"/>
      <c r="R46"/>
      <c r="S46"/>
      <c r="T46"/>
    </row>
    <row r="47" spans="1:20" s="17" customFormat="1" ht="31.5" customHeight="1">
      <c r="A47" s="4">
        <f>F47</f>
        <v>20106</v>
      </c>
      <c r="B47" s="121">
        <v>2</v>
      </c>
      <c r="C47" s="134" t="s">
        <v>38</v>
      </c>
      <c r="D47" s="113">
        <v>201</v>
      </c>
      <c r="E47" s="136" t="s">
        <v>38</v>
      </c>
      <c r="F47" s="14">
        <v>20106</v>
      </c>
      <c r="G47" s="13" t="s">
        <v>385</v>
      </c>
      <c r="H47" s="36">
        <v>25</v>
      </c>
      <c r="I47" s="11">
        <f>I42*2</f>
        <v>241.46</v>
      </c>
      <c r="J47" s="36" t="s">
        <v>30</v>
      </c>
      <c r="K47" s="33" t="s">
        <v>156</v>
      </c>
      <c r="L47"/>
      <c r="M47"/>
      <c r="N47"/>
      <c r="O47"/>
      <c r="P47"/>
      <c r="Q47"/>
      <c r="R47"/>
      <c r="S47"/>
      <c r="T47"/>
    </row>
    <row r="48" spans="1:20" s="17" customFormat="1" ht="28.5" customHeight="1">
      <c r="A48" s="4">
        <f>F48</f>
        <v>20107</v>
      </c>
      <c r="B48" s="121">
        <v>2</v>
      </c>
      <c r="C48" s="134" t="s">
        <v>38</v>
      </c>
      <c r="D48" s="113">
        <v>201</v>
      </c>
      <c r="E48" s="136" t="s">
        <v>38</v>
      </c>
      <c r="F48" s="14">
        <v>20107</v>
      </c>
      <c r="G48" s="13" t="s">
        <v>386</v>
      </c>
      <c r="H48" s="36">
        <v>25</v>
      </c>
      <c r="I48" s="11">
        <f>I44*2</f>
        <v>668</v>
      </c>
      <c r="J48" s="36" t="s">
        <v>30</v>
      </c>
      <c r="K48" s="33" t="s">
        <v>156</v>
      </c>
      <c r="L48"/>
      <c r="M48"/>
      <c r="N48"/>
      <c r="O48"/>
      <c r="P48"/>
      <c r="Q48"/>
      <c r="R48"/>
      <c r="S48"/>
      <c r="T48"/>
    </row>
    <row r="49" spans="1:20" s="17" customFormat="1">
      <c r="A49" s="4">
        <f>F49</f>
        <v>20108</v>
      </c>
      <c r="B49" s="121">
        <v>2</v>
      </c>
      <c r="C49" s="134" t="s">
        <v>38</v>
      </c>
      <c r="D49" s="113">
        <v>201</v>
      </c>
      <c r="E49" s="136" t="s">
        <v>38</v>
      </c>
      <c r="F49" s="14">
        <v>20108</v>
      </c>
      <c r="G49" s="13" t="s">
        <v>62</v>
      </c>
      <c r="H49" s="36">
        <v>30</v>
      </c>
      <c r="I49" s="11">
        <v>140</v>
      </c>
      <c r="J49" s="36" t="s">
        <v>30</v>
      </c>
      <c r="K49" s="33"/>
      <c r="L49"/>
      <c r="M49"/>
      <c r="N49"/>
      <c r="O49"/>
      <c r="P49"/>
      <c r="Q49"/>
      <c r="R49"/>
      <c r="S49"/>
      <c r="T49"/>
    </row>
    <row r="50" spans="1:20" s="17" customFormat="1">
      <c r="A50" s="4">
        <f>F50</f>
        <v>20109</v>
      </c>
      <c r="B50" s="121">
        <v>2</v>
      </c>
      <c r="C50" s="134" t="s">
        <v>38</v>
      </c>
      <c r="D50" s="113">
        <v>201</v>
      </c>
      <c r="E50" s="136" t="s">
        <v>38</v>
      </c>
      <c r="F50" s="14">
        <v>20109</v>
      </c>
      <c r="G50" s="13" t="s">
        <v>63</v>
      </c>
      <c r="H50" s="36">
        <v>30</v>
      </c>
      <c r="I50" s="11">
        <v>280</v>
      </c>
      <c r="J50" s="36" t="s">
        <v>30</v>
      </c>
      <c r="K50" s="33"/>
      <c r="L50"/>
      <c r="M50"/>
      <c r="N50"/>
      <c r="O50"/>
      <c r="P50"/>
      <c r="Q50"/>
      <c r="R50"/>
      <c r="S50"/>
      <c r="T50"/>
    </row>
    <row r="51" spans="1:20" s="17" customFormat="1">
      <c r="A51" s="4">
        <f>F51</f>
        <v>20110</v>
      </c>
      <c r="B51" s="121">
        <v>2</v>
      </c>
      <c r="C51" s="134" t="s">
        <v>38</v>
      </c>
      <c r="D51" s="113">
        <v>201</v>
      </c>
      <c r="E51" s="136" t="s">
        <v>38</v>
      </c>
      <c r="F51" s="14">
        <v>20110</v>
      </c>
      <c r="G51" s="13" t="s">
        <v>140</v>
      </c>
      <c r="H51" s="36">
        <v>20</v>
      </c>
      <c r="I51" s="11">
        <v>1309</v>
      </c>
      <c r="J51" s="35" t="s">
        <v>30</v>
      </c>
      <c r="K51" s="33" t="s">
        <v>157</v>
      </c>
      <c r="L51"/>
      <c r="M51"/>
      <c r="N51"/>
      <c r="O51"/>
      <c r="P51"/>
      <c r="Q51"/>
      <c r="R51"/>
      <c r="S51"/>
      <c r="T51"/>
    </row>
    <row r="52" spans="1:20" s="17" customFormat="1" ht="28.8">
      <c r="A52" s="4">
        <f>F52</f>
        <v>20111</v>
      </c>
      <c r="B52" s="121">
        <v>2</v>
      </c>
      <c r="C52" s="134" t="s">
        <v>38</v>
      </c>
      <c r="D52" s="113">
        <v>201</v>
      </c>
      <c r="E52" s="136" t="s">
        <v>38</v>
      </c>
      <c r="F52" s="14">
        <v>20111</v>
      </c>
      <c r="G52" s="13" t="s">
        <v>387</v>
      </c>
      <c r="H52" s="36">
        <v>35</v>
      </c>
      <c r="I52" s="11">
        <v>486</v>
      </c>
      <c r="J52" s="35" t="s">
        <v>30</v>
      </c>
      <c r="K52" s="33"/>
      <c r="L52"/>
      <c r="M52"/>
      <c r="N52"/>
      <c r="O52"/>
      <c r="P52"/>
      <c r="Q52"/>
      <c r="R52"/>
      <c r="S52"/>
      <c r="T52"/>
    </row>
    <row r="53" spans="1:20" s="17" customFormat="1">
      <c r="A53" s="4">
        <f>F53</f>
        <v>20112</v>
      </c>
      <c r="B53" s="121">
        <v>2</v>
      </c>
      <c r="C53" s="134" t="s">
        <v>38</v>
      </c>
      <c r="D53" s="113">
        <v>201</v>
      </c>
      <c r="E53" s="136" t="s">
        <v>38</v>
      </c>
      <c r="F53" s="14">
        <v>20112</v>
      </c>
      <c r="G53" s="13" t="s">
        <v>340</v>
      </c>
      <c r="H53" s="36">
        <v>40</v>
      </c>
      <c r="I53" s="11" t="s">
        <v>144</v>
      </c>
      <c r="J53" s="35" t="s">
        <v>144</v>
      </c>
      <c r="K53" s="33"/>
      <c r="L53"/>
      <c r="M53"/>
      <c r="N53"/>
      <c r="O53"/>
      <c r="P53"/>
      <c r="Q53"/>
      <c r="R53"/>
      <c r="S53"/>
      <c r="T53"/>
    </row>
    <row r="54" spans="1:20" s="17" customFormat="1">
      <c r="A54" s="4" t="s">
        <v>450</v>
      </c>
      <c r="B54" s="121">
        <v>2</v>
      </c>
      <c r="C54" s="134" t="s">
        <v>38</v>
      </c>
      <c r="D54" s="113">
        <v>201</v>
      </c>
      <c r="E54" s="136" t="s">
        <v>38</v>
      </c>
      <c r="F54" s="14" t="s">
        <v>450</v>
      </c>
      <c r="G54" s="13" t="s">
        <v>451</v>
      </c>
      <c r="H54" s="36">
        <v>25</v>
      </c>
      <c r="I54" s="11" t="s">
        <v>144</v>
      </c>
      <c r="J54" s="35" t="s">
        <v>31</v>
      </c>
      <c r="K54" s="33"/>
      <c r="L54"/>
      <c r="M54"/>
      <c r="N54"/>
      <c r="O54"/>
      <c r="P54"/>
      <c r="Q54"/>
      <c r="R54"/>
      <c r="S54"/>
      <c r="T54"/>
    </row>
    <row r="55" spans="1:20" s="17" customFormat="1">
      <c r="A55" s="4">
        <f>F55</f>
        <v>20114</v>
      </c>
      <c r="B55" s="121">
        <v>2</v>
      </c>
      <c r="C55" s="134" t="s">
        <v>38</v>
      </c>
      <c r="D55" s="113">
        <v>201</v>
      </c>
      <c r="E55" s="136" t="s">
        <v>38</v>
      </c>
      <c r="F55" s="14">
        <v>20114</v>
      </c>
      <c r="G55" s="13" t="s">
        <v>355</v>
      </c>
      <c r="H55" s="36" t="s">
        <v>144</v>
      </c>
      <c r="I55" s="11" t="s">
        <v>144</v>
      </c>
      <c r="J55" s="35" t="s">
        <v>144</v>
      </c>
      <c r="K55" s="33"/>
      <c r="L55"/>
      <c r="M55"/>
      <c r="N55"/>
      <c r="O55"/>
      <c r="P55"/>
      <c r="Q55"/>
      <c r="R55"/>
      <c r="S55"/>
      <c r="T55"/>
    </row>
    <row r="56" spans="1:20" s="17" customFormat="1" ht="34.5" customHeight="1">
      <c r="A56" s="4">
        <f>F56</f>
        <v>30101</v>
      </c>
      <c r="B56" s="19">
        <v>3</v>
      </c>
      <c r="C56" s="35" t="s">
        <v>52</v>
      </c>
      <c r="D56" s="19">
        <v>301</v>
      </c>
      <c r="E56" s="35" t="s">
        <v>52</v>
      </c>
      <c r="F56" s="14">
        <v>30101</v>
      </c>
      <c r="G56" s="13" t="s">
        <v>388</v>
      </c>
      <c r="H56" s="36">
        <v>20</v>
      </c>
      <c r="I56" s="11" t="s">
        <v>144</v>
      </c>
      <c r="J56" s="36" t="s">
        <v>31</v>
      </c>
      <c r="K56" s="33"/>
      <c r="L56"/>
      <c r="M56"/>
      <c r="N56"/>
      <c r="O56"/>
      <c r="P56"/>
      <c r="Q56"/>
      <c r="R56"/>
      <c r="S56"/>
      <c r="T56"/>
    </row>
    <row r="57" spans="1:20" s="17" customFormat="1">
      <c r="A57" s="4">
        <f>F57</f>
        <v>40101</v>
      </c>
      <c r="B57" s="19">
        <v>4</v>
      </c>
      <c r="C57" s="135" t="s">
        <v>53</v>
      </c>
      <c r="D57" s="19">
        <v>401</v>
      </c>
      <c r="E57" s="135" t="s">
        <v>53</v>
      </c>
      <c r="F57" s="14">
        <v>40101</v>
      </c>
      <c r="G57" s="13" t="s">
        <v>162</v>
      </c>
      <c r="H57" s="36">
        <v>25</v>
      </c>
      <c r="I57" s="44">
        <v>8.6</v>
      </c>
      <c r="J57" s="36" t="s">
        <v>103</v>
      </c>
      <c r="K57" s="33"/>
      <c r="L57"/>
      <c r="M57"/>
      <c r="N57"/>
      <c r="O57"/>
      <c r="P57"/>
      <c r="Q57"/>
      <c r="R57"/>
      <c r="S57"/>
      <c r="T57"/>
    </row>
    <row r="58" spans="1:20" s="17" customFormat="1">
      <c r="A58" s="4">
        <f>F58</f>
        <v>40102</v>
      </c>
      <c r="B58" s="19">
        <v>4</v>
      </c>
      <c r="C58" s="135" t="s">
        <v>53</v>
      </c>
      <c r="D58" s="19"/>
      <c r="E58" s="135" t="s">
        <v>53</v>
      </c>
      <c r="F58" s="14">
        <v>40102</v>
      </c>
      <c r="G58" s="13" t="s">
        <v>341</v>
      </c>
      <c r="H58" s="36">
        <v>25</v>
      </c>
      <c r="I58" s="44">
        <v>7</v>
      </c>
      <c r="J58" s="36" t="s">
        <v>103</v>
      </c>
      <c r="K58" s="33"/>
      <c r="L58"/>
      <c r="M58"/>
      <c r="N58"/>
      <c r="O58"/>
      <c r="P58"/>
      <c r="Q58"/>
      <c r="R58"/>
      <c r="S58"/>
      <c r="T58"/>
    </row>
    <row r="59" spans="1:20" s="17" customFormat="1">
      <c r="A59" s="4" t="s">
        <v>418</v>
      </c>
      <c r="B59" s="19">
        <v>4</v>
      </c>
      <c r="C59" s="135" t="s">
        <v>53</v>
      </c>
      <c r="D59" s="19"/>
      <c r="E59" s="135" t="s">
        <v>53</v>
      </c>
      <c r="F59" s="14" t="s">
        <v>418</v>
      </c>
      <c r="G59" s="13" t="s">
        <v>425</v>
      </c>
      <c r="H59" s="36">
        <v>25</v>
      </c>
      <c r="I59" s="44">
        <v>7</v>
      </c>
      <c r="J59" s="36" t="s">
        <v>103</v>
      </c>
      <c r="K59" s="33"/>
      <c r="L59"/>
      <c r="M59"/>
      <c r="N59"/>
      <c r="O59"/>
      <c r="P59"/>
      <c r="Q59"/>
      <c r="R59"/>
      <c r="S59"/>
      <c r="T59"/>
    </row>
    <row r="60" spans="1:20" s="17" customFormat="1" ht="30" customHeight="1">
      <c r="A60" s="4" t="s">
        <v>428</v>
      </c>
      <c r="B60" s="19">
        <v>4</v>
      </c>
      <c r="C60" s="135" t="s">
        <v>53</v>
      </c>
      <c r="D60" s="19"/>
      <c r="E60" s="135" t="s">
        <v>53</v>
      </c>
      <c r="F60" s="14" t="s">
        <v>428</v>
      </c>
      <c r="G60" s="13" t="s">
        <v>467</v>
      </c>
      <c r="H60" s="36">
        <v>25</v>
      </c>
      <c r="I60" s="44">
        <v>7</v>
      </c>
      <c r="J60" s="36" t="s">
        <v>103</v>
      </c>
      <c r="K60" s="33"/>
      <c r="L60"/>
      <c r="M60"/>
      <c r="N60"/>
      <c r="O60"/>
      <c r="P60"/>
      <c r="Q60"/>
      <c r="R60"/>
      <c r="S60"/>
      <c r="T60"/>
    </row>
    <row r="61" spans="1:20" s="17" customFormat="1">
      <c r="A61" s="4" t="s">
        <v>429</v>
      </c>
      <c r="B61" s="19">
        <v>4</v>
      </c>
      <c r="C61" s="135" t="s">
        <v>53</v>
      </c>
      <c r="D61" s="19"/>
      <c r="E61" s="135" t="s">
        <v>53</v>
      </c>
      <c r="F61" s="14" t="s">
        <v>429</v>
      </c>
      <c r="G61" s="13" t="s">
        <v>430</v>
      </c>
      <c r="H61" s="36">
        <v>25</v>
      </c>
      <c r="I61" s="44">
        <v>38.4</v>
      </c>
      <c r="J61" s="36" t="s">
        <v>431</v>
      </c>
      <c r="K61" s="33"/>
      <c r="L61"/>
      <c r="M61"/>
      <c r="N61"/>
      <c r="O61"/>
      <c r="P61"/>
      <c r="Q61"/>
      <c r="R61"/>
      <c r="S61"/>
      <c r="T61"/>
    </row>
    <row r="62" spans="1:20" s="17" customFormat="1">
      <c r="A62" s="4">
        <f>F62</f>
        <v>40105</v>
      </c>
      <c r="B62" s="19">
        <v>4</v>
      </c>
      <c r="C62" s="135" t="s">
        <v>53</v>
      </c>
      <c r="D62" s="19"/>
      <c r="E62" s="135" t="s">
        <v>53</v>
      </c>
      <c r="F62" s="14">
        <v>40105</v>
      </c>
      <c r="G62" s="13" t="s">
        <v>32</v>
      </c>
      <c r="H62" s="36" t="s">
        <v>144</v>
      </c>
      <c r="I62" s="44" t="s">
        <v>144</v>
      </c>
      <c r="J62" s="36" t="s">
        <v>144</v>
      </c>
      <c r="K62" s="33"/>
      <c r="L62"/>
      <c r="M62"/>
      <c r="N62"/>
      <c r="O62"/>
      <c r="P62"/>
      <c r="Q62"/>
      <c r="R62"/>
      <c r="S62"/>
      <c r="T62"/>
    </row>
    <row r="63" spans="1:20" s="17" customFormat="1" ht="30" customHeight="1">
      <c r="A63" s="4">
        <f>F63</f>
        <v>50101</v>
      </c>
      <c r="B63" s="19">
        <v>5</v>
      </c>
      <c r="C63" s="135" t="s">
        <v>40</v>
      </c>
      <c r="D63" s="113">
        <v>501</v>
      </c>
      <c r="E63" s="134" t="s">
        <v>41</v>
      </c>
      <c r="F63" s="14">
        <v>50101</v>
      </c>
      <c r="G63" s="13" t="s">
        <v>64</v>
      </c>
      <c r="H63" s="36">
        <v>20</v>
      </c>
      <c r="I63" s="44">
        <f>274.95+32.96</f>
        <v>307.90999999999997</v>
      </c>
      <c r="J63" s="36" t="s">
        <v>31</v>
      </c>
      <c r="K63" s="33" t="s">
        <v>158</v>
      </c>
      <c r="L63"/>
      <c r="M63"/>
      <c r="N63"/>
      <c r="O63"/>
      <c r="P63"/>
      <c r="Q63"/>
      <c r="R63"/>
      <c r="S63"/>
      <c r="T63"/>
    </row>
    <row r="64" spans="1:20" s="17" customFormat="1" ht="30" customHeight="1">
      <c r="A64" s="4">
        <f>F64</f>
        <v>50102</v>
      </c>
      <c r="B64" s="19">
        <v>5</v>
      </c>
      <c r="C64" s="135" t="s">
        <v>40</v>
      </c>
      <c r="D64" s="113">
        <v>501</v>
      </c>
      <c r="E64" s="134" t="s">
        <v>41</v>
      </c>
      <c r="F64" s="14">
        <v>50102</v>
      </c>
      <c r="G64" s="13" t="s">
        <v>65</v>
      </c>
      <c r="H64" s="36">
        <v>20</v>
      </c>
      <c r="I64" s="44">
        <v>473.5</v>
      </c>
      <c r="J64" s="36" t="s">
        <v>31</v>
      </c>
      <c r="K64" s="33"/>
      <c r="L64"/>
      <c r="M64"/>
      <c r="N64"/>
      <c r="O64"/>
      <c r="P64"/>
      <c r="Q64"/>
      <c r="R64"/>
      <c r="S64"/>
      <c r="T64"/>
    </row>
    <row r="65" spans="1:20" s="17" customFormat="1" ht="35.25" customHeight="1">
      <c r="A65" s="4">
        <f>F65</f>
        <v>50201</v>
      </c>
      <c r="B65" s="19">
        <v>5</v>
      </c>
      <c r="C65" s="135" t="s">
        <v>40</v>
      </c>
      <c r="D65" s="19">
        <v>502</v>
      </c>
      <c r="E65" s="135" t="s">
        <v>42</v>
      </c>
      <c r="F65" s="14">
        <v>50201</v>
      </c>
      <c r="G65" s="13" t="s">
        <v>64</v>
      </c>
      <c r="H65" s="36">
        <v>20</v>
      </c>
      <c r="I65" s="44">
        <v>289.34</v>
      </c>
      <c r="J65" s="36" t="s">
        <v>31</v>
      </c>
      <c r="K65" s="33" t="s">
        <v>158</v>
      </c>
      <c r="L65"/>
      <c r="M65"/>
      <c r="N65"/>
      <c r="O65"/>
      <c r="P65"/>
      <c r="Q65"/>
      <c r="R65"/>
      <c r="S65"/>
      <c r="T65"/>
    </row>
    <row r="66" spans="1:20" s="17" customFormat="1" ht="28.8">
      <c r="A66" s="4">
        <f>F66</f>
        <v>50202</v>
      </c>
      <c r="B66" s="19">
        <v>5</v>
      </c>
      <c r="C66" s="135" t="s">
        <v>40</v>
      </c>
      <c r="D66" s="19">
        <v>502</v>
      </c>
      <c r="E66" s="135" t="s">
        <v>42</v>
      </c>
      <c r="F66" s="14">
        <v>50202</v>
      </c>
      <c r="G66" s="13" t="s">
        <v>342</v>
      </c>
      <c r="H66" s="36">
        <v>20</v>
      </c>
      <c r="I66" s="44">
        <v>473.5</v>
      </c>
      <c r="J66" s="36" t="s">
        <v>31</v>
      </c>
      <c r="K66" s="33" t="s">
        <v>158</v>
      </c>
      <c r="L66"/>
      <c r="M66"/>
      <c r="N66"/>
      <c r="O66"/>
      <c r="P66"/>
      <c r="Q66"/>
      <c r="R66"/>
      <c r="S66"/>
      <c r="T66"/>
    </row>
    <row r="67" spans="1:20" s="17" customFormat="1" ht="28.8">
      <c r="A67" s="4">
        <f>F67</f>
        <v>50203</v>
      </c>
      <c r="B67" s="19">
        <v>5</v>
      </c>
      <c r="C67" s="135" t="s">
        <v>40</v>
      </c>
      <c r="D67" s="19">
        <v>502</v>
      </c>
      <c r="E67" s="135" t="s">
        <v>42</v>
      </c>
      <c r="F67" s="14">
        <v>50203</v>
      </c>
      <c r="G67" s="13" t="s">
        <v>389</v>
      </c>
      <c r="H67" s="36">
        <v>20</v>
      </c>
      <c r="I67" s="44">
        <v>307.91</v>
      </c>
      <c r="J67" s="36" t="s">
        <v>30</v>
      </c>
      <c r="K67" s="33" t="s">
        <v>158</v>
      </c>
      <c r="L67"/>
      <c r="M67"/>
      <c r="N67"/>
      <c r="O67"/>
      <c r="P67"/>
      <c r="Q67"/>
      <c r="R67"/>
      <c r="S67"/>
      <c r="T67"/>
    </row>
    <row r="68" spans="1:20" s="17" customFormat="1" ht="28.8">
      <c r="A68" s="4">
        <f>F68</f>
        <v>50301</v>
      </c>
      <c r="B68" s="19">
        <v>5</v>
      </c>
      <c r="C68" s="135" t="s">
        <v>40</v>
      </c>
      <c r="D68" s="19">
        <v>503</v>
      </c>
      <c r="E68" s="135" t="s">
        <v>43</v>
      </c>
      <c r="F68" s="14">
        <v>50301</v>
      </c>
      <c r="G68" s="13" t="s">
        <v>64</v>
      </c>
      <c r="H68" s="36">
        <v>15</v>
      </c>
      <c r="I68" s="44">
        <v>609.85</v>
      </c>
      <c r="J68" s="36" t="s">
        <v>31</v>
      </c>
      <c r="K68" s="33" t="s">
        <v>158</v>
      </c>
      <c r="L68"/>
      <c r="M68"/>
      <c r="N68"/>
      <c r="O68"/>
      <c r="P68"/>
      <c r="Q68"/>
      <c r="R68"/>
      <c r="S68"/>
      <c r="T68"/>
    </row>
    <row r="69" spans="1:20" s="17" customFormat="1" ht="28.8">
      <c r="A69" s="4">
        <f>F69</f>
        <v>50302</v>
      </c>
      <c r="B69" s="19">
        <v>5</v>
      </c>
      <c r="C69" s="135" t="s">
        <v>40</v>
      </c>
      <c r="D69" s="19">
        <v>503</v>
      </c>
      <c r="E69" s="135" t="s">
        <v>43</v>
      </c>
      <c r="F69" s="14">
        <v>50302</v>
      </c>
      <c r="G69" s="13" t="s">
        <v>65</v>
      </c>
      <c r="H69" s="36">
        <v>20</v>
      </c>
      <c r="I69" s="44">
        <v>609.85</v>
      </c>
      <c r="J69" s="36" t="s">
        <v>31</v>
      </c>
      <c r="K69" s="33" t="s">
        <v>158</v>
      </c>
      <c r="L69"/>
      <c r="M69"/>
      <c r="N69"/>
      <c r="O69"/>
      <c r="P69"/>
      <c r="Q69"/>
      <c r="R69"/>
      <c r="S69"/>
      <c r="T69"/>
    </row>
    <row r="70" spans="1:20" s="17" customFormat="1">
      <c r="A70" s="4">
        <f>F70</f>
        <v>50401</v>
      </c>
      <c r="B70" s="19">
        <v>5</v>
      </c>
      <c r="C70" s="135" t="s">
        <v>40</v>
      </c>
      <c r="D70" s="19">
        <v>504</v>
      </c>
      <c r="E70" s="35" t="s">
        <v>51</v>
      </c>
      <c r="F70" s="14">
        <v>50401</v>
      </c>
      <c r="G70" s="13" t="s">
        <v>107</v>
      </c>
      <c r="H70" s="36">
        <v>20</v>
      </c>
      <c r="I70" s="44">
        <v>650</v>
      </c>
      <c r="J70" s="36" t="s">
        <v>31</v>
      </c>
      <c r="K70" s="33"/>
      <c r="L70" s="9" t="s">
        <v>163</v>
      </c>
      <c r="M70"/>
      <c r="N70"/>
      <c r="O70"/>
      <c r="P70"/>
      <c r="Q70"/>
      <c r="R70"/>
      <c r="S70"/>
      <c r="T70"/>
    </row>
    <row r="71" spans="1:20" s="17" customFormat="1">
      <c r="A71" s="4">
        <f>F71</f>
        <v>50501</v>
      </c>
      <c r="B71" s="19">
        <v>5</v>
      </c>
      <c r="C71" s="135" t="s">
        <v>40</v>
      </c>
      <c r="D71" s="19">
        <v>505</v>
      </c>
      <c r="E71" s="35" t="s">
        <v>66</v>
      </c>
      <c r="F71" s="14">
        <v>50501</v>
      </c>
      <c r="G71" s="13" t="s">
        <v>107</v>
      </c>
      <c r="H71" s="36">
        <v>20</v>
      </c>
      <c r="I71" s="44">
        <v>650</v>
      </c>
      <c r="J71" s="36" t="s">
        <v>31</v>
      </c>
      <c r="K71" s="33"/>
      <c r="L71"/>
      <c r="M71"/>
      <c r="N71"/>
      <c r="O71"/>
      <c r="P71"/>
      <c r="Q71"/>
      <c r="R71"/>
      <c r="S71"/>
      <c r="T71"/>
    </row>
    <row r="72" spans="1:20" s="17" customFormat="1">
      <c r="A72" s="4">
        <f>F72</f>
        <v>50601</v>
      </c>
      <c r="B72" s="19">
        <v>5</v>
      </c>
      <c r="C72" s="135" t="s">
        <v>40</v>
      </c>
      <c r="D72" s="19">
        <v>506</v>
      </c>
      <c r="E72" s="35" t="s">
        <v>67</v>
      </c>
      <c r="F72" s="14">
        <v>50601</v>
      </c>
      <c r="G72" s="13" t="s">
        <v>107</v>
      </c>
      <c r="H72" s="36">
        <v>20</v>
      </c>
      <c r="I72" s="44">
        <v>650</v>
      </c>
      <c r="J72" s="36" t="s">
        <v>31</v>
      </c>
      <c r="K72" s="33"/>
      <c r="L72"/>
      <c r="M72"/>
      <c r="N72"/>
      <c r="O72"/>
      <c r="P72"/>
      <c r="Q72"/>
      <c r="R72"/>
      <c r="S72"/>
      <c r="T72"/>
    </row>
    <row r="73" spans="1:20" s="17" customFormat="1">
      <c r="A73" s="4">
        <f>F73</f>
        <v>50701</v>
      </c>
      <c r="B73" s="19">
        <v>5</v>
      </c>
      <c r="C73" s="135" t="s">
        <v>40</v>
      </c>
      <c r="D73" s="14">
        <v>507</v>
      </c>
      <c r="E73" s="36" t="s">
        <v>32</v>
      </c>
      <c r="F73" s="14">
        <v>50701</v>
      </c>
      <c r="G73" s="13" t="s">
        <v>32</v>
      </c>
      <c r="H73" s="36" t="s">
        <v>144</v>
      </c>
      <c r="I73" s="44" t="s">
        <v>144</v>
      </c>
      <c r="J73" s="36" t="s">
        <v>144</v>
      </c>
      <c r="K73" s="33"/>
      <c r="L73"/>
      <c r="M73"/>
      <c r="N73"/>
      <c r="O73"/>
      <c r="P73"/>
      <c r="Q73"/>
      <c r="R73"/>
      <c r="S73"/>
      <c r="T73"/>
    </row>
    <row r="74" spans="1:20" s="17" customFormat="1" ht="27.75" customHeight="1">
      <c r="A74" s="4">
        <f>F74</f>
        <v>60101</v>
      </c>
      <c r="B74" s="19">
        <v>6</v>
      </c>
      <c r="C74" s="135" t="s">
        <v>54</v>
      </c>
      <c r="D74" s="19">
        <v>601</v>
      </c>
      <c r="E74" s="135" t="s">
        <v>343</v>
      </c>
      <c r="F74" s="14">
        <v>60101</v>
      </c>
      <c r="G74" s="13" t="s">
        <v>344</v>
      </c>
      <c r="H74" s="36">
        <v>35</v>
      </c>
      <c r="I74" s="44" t="s">
        <v>161</v>
      </c>
      <c r="J74" s="36" t="s">
        <v>30</v>
      </c>
      <c r="K74" s="33"/>
      <c r="L74"/>
      <c r="M74"/>
      <c r="N74"/>
      <c r="O74"/>
      <c r="P74"/>
      <c r="Q74"/>
      <c r="R74"/>
      <c r="S74"/>
      <c r="T74"/>
    </row>
    <row r="75" spans="1:20" s="17" customFormat="1" ht="28.8">
      <c r="A75" s="4">
        <f>F75</f>
        <v>60102</v>
      </c>
      <c r="B75" s="19">
        <v>6</v>
      </c>
      <c r="C75" s="135" t="s">
        <v>54</v>
      </c>
      <c r="D75" s="19">
        <v>601</v>
      </c>
      <c r="E75" s="135" t="s">
        <v>343</v>
      </c>
      <c r="F75" s="14">
        <v>60102</v>
      </c>
      <c r="G75" s="13" t="s">
        <v>60</v>
      </c>
      <c r="H75" s="36">
        <v>25</v>
      </c>
      <c r="I75" s="44">
        <v>50.28</v>
      </c>
      <c r="J75" s="36" t="s">
        <v>30</v>
      </c>
      <c r="K75" s="33" t="s">
        <v>158</v>
      </c>
      <c r="L75"/>
      <c r="M75"/>
      <c r="N75"/>
      <c r="O75"/>
      <c r="P75"/>
      <c r="Q75"/>
      <c r="R75"/>
      <c r="S75"/>
      <c r="T75"/>
    </row>
    <row r="76" spans="1:20" s="17" customFormat="1">
      <c r="A76" s="4">
        <f>F76</f>
        <v>60103</v>
      </c>
      <c r="B76" s="19">
        <v>6</v>
      </c>
      <c r="C76" s="135" t="s">
        <v>54</v>
      </c>
      <c r="D76" s="19">
        <v>601</v>
      </c>
      <c r="E76" s="135" t="s">
        <v>343</v>
      </c>
      <c r="F76" s="14">
        <v>60103</v>
      </c>
      <c r="G76" s="13" t="s">
        <v>61</v>
      </c>
      <c r="H76" s="36">
        <v>35</v>
      </c>
      <c r="I76" s="44">
        <v>350</v>
      </c>
      <c r="J76" s="36" t="s">
        <v>30</v>
      </c>
      <c r="K76" s="32"/>
      <c r="L76" s="10"/>
      <c r="M76" s="10"/>
      <c r="N76" s="10"/>
      <c r="O76" s="10"/>
      <c r="P76" s="10"/>
      <c r="Q76" s="10"/>
      <c r="R76" s="10"/>
      <c r="S76" s="10"/>
      <c r="T76" s="10"/>
    </row>
    <row r="77" spans="1:20" s="17" customFormat="1">
      <c r="A77" s="4">
        <f>F77</f>
        <v>60104</v>
      </c>
      <c r="B77" s="19">
        <v>6</v>
      </c>
      <c r="C77" s="135" t="s">
        <v>54</v>
      </c>
      <c r="D77" s="19">
        <v>601</v>
      </c>
      <c r="E77" s="135" t="s">
        <v>343</v>
      </c>
      <c r="F77" s="14">
        <v>60104</v>
      </c>
      <c r="G77" s="13" t="s">
        <v>32</v>
      </c>
      <c r="H77" s="36" t="s">
        <v>144</v>
      </c>
      <c r="I77" s="44" t="s">
        <v>144</v>
      </c>
      <c r="J77" s="36" t="s">
        <v>144</v>
      </c>
      <c r="K77" s="32"/>
      <c r="L77" s="10"/>
      <c r="M77" s="10"/>
      <c r="N77" s="10"/>
      <c r="O77" s="10"/>
      <c r="P77" s="10"/>
      <c r="Q77" s="10"/>
      <c r="R77" s="10"/>
      <c r="S77" s="10"/>
      <c r="T77" s="10"/>
    </row>
    <row r="78" spans="1:20" s="17" customFormat="1">
      <c r="A78" s="4">
        <f>F78</f>
        <v>70101</v>
      </c>
      <c r="B78" s="19">
        <v>7</v>
      </c>
      <c r="C78" s="135" t="s">
        <v>104</v>
      </c>
      <c r="D78" s="19">
        <v>701</v>
      </c>
      <c r="E78" s="135" t="s">
        <v>104</v>
      </c>
      <c r="F78" s="14">
        <v>70101</v>
      </c>
      <c r="G78" s="13" t="s">
        <v>139</v>
      </c>
      <c r="H78" s="36">
        <v>20</v>
      </c>
      <c r="I78" s="44">
        <f>15.5+(23.82/2)</f>
        <v>27.41</v>
      </c>
      <c r="J78" s="36" t="s">
        <v>30</v>
      </c>
      <c r="K78" s="33" t="s">
        <v>159</v>
      </c>
      <c r="L78" s="10" t="s">
        <v>160</v>
      </c>
      <c r="M78" s="10"/>
      <c r="N78" s="10"/>
      <c r="O78" s="10"/>
      <c r="P78" s="10"/>
      <c r="Q78" s="10"/>
      <c r="R78" s="10"/>
      <c r="S78" s="10"/>
      <c r="T78" s="10"/>
    </row>
    <row r="79" spans="1:20" s="17" customFormat="1">
      <c r="A79" s="4">
        <f>F79</f>
        <v>70102</v>
      </c>
      <c r="B79" s="19">
        <v>7</v>
      </c>
      <c r="C79" s="135" t="s">
        <v>104</v>
      </c>
      <c r="D79" s="19">
        <v>701</v>
      </c>
      <c r="E79" s="135" t="s">
        <v>104</v>
      </c>
      <c r="F79" s="14">
        <v>70102</v>
      </c>
      <c r="G79" s="13" t="s">
        <v>142</v>
      </c>
      <c r="H79" s="36">
        <v>20</v>
      </c>
      <c r="I79" s="44">
        <f>31+(23.82/2)</f>
        <v>42.91</v>
      </c>
      <c r="J79" s="36" t="s">
        <v>30</v>
      </c>
      <c r="K79" s="33" t="s">
        <v>159</v>
      </c>
      <c r="L79" s="10" t="s">
        <v>160</v>
      </c>
      <c r="M79" s="10"/>
      <c r="N79" s="10"/>
      <c r="O79" s="10"/>
      <c r="P79" s="10"/>
      <c r="Q79" s="10"/>
      <c r="R79" s="10"/>
      <c r="S79" s="10"/>
      <c r="T79" s="10"/>
    </row>
    <row r="80" spans="1:20" s="17" customFormat="1">
      <c r="A80" s="4">
        <f>F80</f>
        <v>70103</v>
      </c>
      <c r="B80" s="19">
        <v>7</v>
      </c>
      <c r="C80" s="135" t="s">
        <v>104</v>
      </c>
      <c r="D80" s="19">
        <v>701</v>
      </c>
      <c r="E80" s="135" t="s">
        <v>104</v>
      </c>
      <c r="F80" s="14">
        <v>70103</v>
      </c>
      <c r="G80" s="13" t="s">
        <v>105</v>
      </c>
      <c r="H80" s="36">
        <v>20</v>
      </c>
      <c r="I80" s="44">
        <f>15.5+(23.82/2)</f>
        <v>27.41</v>
      </c>
      <c r="J80" s="36" t="s">
        <v>30</v>
      </c>
      <c r="K80" s="33" t="s">
        <v>159</v>
      </c>
      <c r="L80" s="10" t="s">
        <v>160</v>
      </c>
      <c r="M80" s="10"/>
      <c r="N80" s="10"/>
      <c r="O80" s="10"/>
      <c r="P80" s="10"/>
      <c r="Q80" s="10"/>
      <c r="R80" s="10"/>
      <c r="S80" s="10"/>
      <c r="T80" s="10"/>
    </row>
    <row r="81" spans="1:20" s="17" customFormat="1">
      <c r="A81" s="4">
        <f>F81</f>
        <v>70104</v>
      </c>
      <c r="B81" s="19">
        <v>7</v>
      </c>
      <c r="C81" s="135" t="s">
        <v>104</v>
      </c>
      <c r="D81" s="19">
        <v>701</v>
      </c>
      <c r="E81" s="135" t="s">
        <v>104</v>
      </c>
      <c r="F81" s="14">
        <v>70104</v>
      </c>
      <c r="G81" s="13" t="s">
        <v>391</v>
      </c>
      <c r="H81" s="36">
        <v>10</v>
      </c>
      <c r="I81" s="44">
        <v>1</v>
      </c>
      <c r="J81" s="36" t="s">
        <v>31</v>
      </c>
      <c r="K81" s="32"/>
      <c r="L81" s="10"/>
      <c r="M81" s="10"/>
      <c r="N81" s="10"/>
      <c r="O81" s="10"/>
      <c r="P81" s="10"/>
      <c r="Q81" s="10"/>
      <c r="R81" s="10"/>
      <c r="S81" s="10"/>
      <c r="T81" s="10"/>
    </row>
    <row r="82" spans="1:20" s="17" customFormat="1">
      <c r="A82" s="4">
        <f>F82</f>
        <v>70105</v>
      </c>
      <c r="B82" s="19">
        <v>7</v>
      </c>
      <c r="C82" s="135" t="s">
        <v>104</v>
      </c>
      <c r="D82" s="19">
        <v>701</v>
      </c>
      <c r="E82" s="135" t="s">
        <v>104</v>
      </c>
      <c r="F82" s="14">
        <v>70105</v>
      </c>
      <c r="G82" s="13" t="s">
        <v>106</v>
      </c>
      <c r="H82" s="36">
        <v>15</v>
      </c>
      <c r="I82" s="44">
        <v>1</v>
      </c>
      <c r="J82" s="36" t="s">
        <v>31</v>
      </c>
      <c r="K82" s="32"/>
      <c r="L82" s="10"/>
      <c r="M82" s="10"/>
      <c r="N82" s="10"/>
      <c r="O82" s="10"/>
      <c r="P82" s="10"/>
      <c r="Q82" s="10"/>
      <c r="R82" s="10"/>
      <c r="S82" s="10"/>
      <c r="T82" s="10"/>
    </row>
    <row r="83" spans="1:20" s="17" customFormat="1">
      <c r="A83" s="4">
        <f>F83</f>
        <v>70106</v>
      </c>
      <c r="B83" s="19">
        <v>7</v>
      </c>
      <c r="C83" s="135" t="s">
        <v>104</v>
      </c>
      <c r="D83" s="19">
        <v>701</v>
      </c>
      <c r="E83" s="135" t="s">
        <v>104</v>
      </c>
      <c r="F83" s="14">
        <v>70106</v>
      </c>
      <c r="G83" s="13" t="s">
        <v>138</v>
      </c>
      <c r="H83" s="36" t="s">
        <v>144</v>
      </c>
      <c r="I83" s="44" t="s">
        <v>161</v>
      </c>
      <c r="J83" s="36" t="s">
        <v>30</v>
      </c>
      <c r="K83" s="32"/>
      <c r="L83" s="10"/>
      <c r="M83" s="10"/>
      <c r="N83" s="10"/>
      <c r="O83" s="10"/>
      <c r="P83" s="10"/>
      <c r="Q83" s="10"/>
      <c r="R83" s="10"/>
      <c r="S83" s="10"/>
      <c r="T83" s="10"/>
    </row>
    <row r="84" spans="1:20" s="17" customFormat="1">
      <c r="A84" s="4">
        <f>F84</f>
        <v>70107</v>
      </c>
      <c r="B84" s="19">
        <v>7</v>
      </c>
      <c r="C84" s="135" t="s">
        <v>104</v>
      </c>
      <c r="D84" s="19">
        <v>701</v>
      </c>
      <c r="E84" s="135" t="s">
        <v>104</v>
      </c>
      <c r="F84" s="14">
        <v>70107</v>
      </c>
      <c r="G84" s="13" t="s">
        <v>390</v>
      </c>
      <c r="H84" s="36" t="s">
        <v>144</v>
      </c>
      <c r="I84" s="44" t="s">
        <v>161</v>
      </c>
      <c r="J84" s="36" t="s">
        <v>30</v>
      </c>
      <c r="K84" s="32"/>
      <c r="L84" s="10"/>
      <c r="M84" s="10"/>
      <c r="N84" s="10"/>
      <c r="O84" s="10"/>
      <c r="P84" s="10"/>
      <c r="Q84" s="10"/>
      <c r="R84" s="10"/>
      <c r="S84" s="10"/>
      <c r="T84" s="10"/>
    </row>
    <row r="85" spans="1:21" s="10" customFormat="1">
      <c r="A85" s="4">
        <f>F85</f>
        <v>70108</v>
      </c>
      <c r="B85" s="19">
        <v>7</v>
      </c>
      <c r="C85" s="135" t="s">
        <v>104</v>
      </c>
      <c r="D85" s="19">
        <v>701</v>
      </c>
      <c r="E85" s="135" t="s">
        <v>104</v>
      </c>
      <c r="F85" s="14">
        <v>70108</v>
      </c>
      <c r="G85" s="13" t="s">
        <v>167</v>
      </c>
      <c r="H85" s="36">
        <v>25</v>
      </c>
      <c r="I85" s="44" t="s">
        <v>168</v>
      </c>
      <c r="J85" s="36" t="s">
        <v>31</v>
      </c>
      <c r="K85" s="32"/>
      <c r="U85" s="17"/>
    </row>
    <row r="86" spans="1:21" s="10" customFormat="1">
      <c r="A86" s="4" t="str">
        <f>F86</f>
        <v>70109DS</v>
      </c>
      <c r="B86" s="19">
        <v>7</v>
      </c>
      <c r="C86" s="135" t="s">
        <v>104</v>
      </c>
      <c r="D86" s="19">
        <v>701</v>
      </c>
      <c r="E86" s="135" t="s">
        <v>104</v>
      </c>
      <c r="F86" s="14" t="s">
        <v>421</v>
      </c>
      <c r="G86" s="13" t="s">
        <v>422</v>
      </c>
      <c r="H86" s="36">
        <v>15</v>
      </c>
      <c r="I86" s="44"/>
      <c r="J86" s="36" t="s">
        <v>31</v>
      </c>
      <c r="K86" s="32"/>
      <c r="U86" s="17"/>
    </row>
    <row r="87" spans="1:11">
      <c r="A87" s="4" t="str">
        <f>F87</f>
        <v>70110DS</v>
      </c>
      <c r="B87" s="19">
        <v>7</v>
      </c>
      <c r="C87" s="135" t="s">
        <v>104</v>
      </c>
      <c r="D87" s="19">
        <v>701</v>
      </c>
      <c r="E87" s="135" t="s">
        <v>104</v>
      </c>
      <c r="F87" s="14" t="s">
        <v>426</v>
      </c>
      <c r="G87" s="33" t="s">
        <v>427</v>
      </c>
      <c r="H87" s="35">
        <v>15</v>
      </c>
      <c r="I87" s="11" t="s">
        <v>144</v>
      </c>
      <c r="J87" s="35" t="s">
        <v>31</v>
      </c>
      <c r="K87" s="32"/>
    </row>
    <row r="88" spans="1:11">
      <c r="A88" s="4" t="str">
        <f>F88</f>
        <v>70111DS</v>
      </c>
      <c r="B88" s="19">
        <v>7</v>
      </c>
      <c r="C88" s="135" t="s">
        <v>104</v>
      </c>
      <c r="D88" s="19">
        <v>701</v>
      </c>
      <c r="E88" s="135" t="s">
        <v>104</v>
      </c>
      <c r="F88" s="14" t="s">
        <v>434</v>
      </c>
      <c r="G88" s="33" t="s">
        <v>435</v>
      </c>
      <c r="H88" s="35">
        <v>15</v>
      </c>
      <c r="I88" s="11" t="s">
        <v>144</v>
      </c>
      <c r="J88" s="35" t="s">
        <v>31</v>
      </c>
      <c r="K88" s="32"/>
    </row>
    <row r="89" spans="1:11">
      <c r="A89" s="4" t="str">
        <f>F89</f>
        <v>70112DS</v>
      </c>
      <c r="B89" s="19">
        <v>7</v>
      </c>
      <c r="C89" s="135" t="s">
        <v>104</v>
      </c>
      <c r="D89" s="19">
        <v>701</v>
      </c>
      <c r="E89" s="135" t="s">
        <v>104</v>
      </c>
      <c r="F89" s="14" t="s">
        <v>442</v>
      </c>
      <c r="G89" s="33" t="s">
        <v>75</v>
      </c>
      <c r="H89" s="35">
        <v>20</v>
      </c>
      <c r="I89" s="11" t="s">
        <v>144</v>
      </c>
      <c r="J89" s="35" t="s">
        <v>31</v>
      </c>
      <c r="K89" s="32"/>
    </row>
    <row r="90" spans="1:11">
      <c r="A90" s="4" t="str">
        <f>F90</f>
        <v>70113DS</v>
      </c>
      <c r="B90" s="19">
        <v>7</v>
      </c>
      <c r="C90" s="135" t="s">
        <v>104</v>
      </c>
      <c r="D90" s="19">
        <v>701</v>
      </c>
      <c r="E90" s="135" t="s">
        <v>104</v>
      </c>
      <c r="F90" s="14" t="s">
        <v>443</v>
      </c>
      <c r="G90" s="33" t="s">
        <v>444</v>
      </c>
      <c r="H90" s="35">
        <v>20</v>
      </c>
      <c r="I90" s="11" t="s">
        <v>144</v>
      </c>
      <c r="J90" s="35" t="s">
        <v>31</v>
      </c>
      <c r="K90" s="32"/>
    </row>
    <row r="91" spans="1:11">
      <c r="A91" s="4" t="str">
        <f>F91</f>
        <v>70114DS</v>
      </c>
      <c r="B91" s="19">
        <v>7</v>
      </c>
      <c r="C91" s="135" t="s">
        <v>104</v>
      </c>
      <c r="D91" s="19">
        <v>701</v>
      </c>
      <c r="E91" s="135" t="s">
        <v>104</v>
      </c>
      <c r="F91" s="14" t="s">
        <v>446</v>
      </c>
      <c r="G91" s="33" t="s">
        <v>445</v>
      </c>
      <c r="H91" s="35">
        <v>20</v>
      </c>
      <c r="I91" s="11"/>
      <c r="J91" s="35" t="s">
        <v>31</v>
      </c>
      <c r="K91" s="32"/>
    </row>
    <row r="92" spans="1:11">
      <c r="A92" s="4" t="str">
        <f>F92</f>
        <v>70115DS</v>
      </c>
      <c r="B92" s="19">
        <v>7</v>
      </c>
      <c r="C92" s="135" t="s">
        <v>104</v>
      </c>
      <c r="D92" s="19">
        <v>701</v>
      </c>
      <c r="E92" s="135" t="s">
        <v>104</v>
      </c>
      <c r="F92" s="14" t="s">
        <v>447</v>
      </c>
      <c r="G92" s="33" t="s">
        <v>436</v>
      </c>
      <c r="H92" s="35">
        <v>20</v>
      </c>
      <c r="I92" s="11"/>
      <c r="J92" s="35" t="s">
        <v>31</v>
      </c>
      <c r="K92" s="32"/>
    </row>
    <row r="93" spans="1:11">
      <c r="A93" s="4" t="s">
        <v>448</v>
      </c>
      <c r="B93" s="19">
        <v>7</v>
      </c>
      <c r="C93" s="135" t="s">
        <v>104</v>
      </c>
      <c r="D93" s="19">
        <v>701</v>
      </c>
      <c r="E93" s="135" t="s">
        <v>104</v>
      </c>
      <c r="F93" s="14" t="s">
        <v>448</v>
      </c>
      <c r="G93" s="33" t="s">
        <v>449</v>
      </c>
      <c r="H93" s="35">
        <v>35</v>
      </c>
      <c r="I93" s="11"/>
      <c r="J93" s="35" t="s">
        <v>31</v>
      </c>
      <c r="K93" s="32"/>
    </row>
    <row r="94" spans="1:11">
      <c r="A94" s="4">
        <v>70117</v>
      </c>
      <c r="B94" s="19">
        <v>7</v>
      </c>
      <c r="C94" s="135" t="s">
        <v>104</v>
      </c>
      <c r="D94" s="19">
        <v>701</v>
      </c>
      <c r="E94" s="135" t="s">
        <v>104</v>
      </c>
      <c r="F94" s="14">
        <v>70117</v>
      </c>
      <c r="G94" s="33" t="s">
        <v>32</v>
      </c>
      <c r="H94" s="35" t="s">
        <v>144</v>
      </c>
      <c r="I94" s="11" t="s">
        <v>144</v>
      </c>
      <c r="J94" s="35" t="s">
        <v>144</v>
      </c>
      <c r="K94" s="32"/>
    </row>
  </sheetData>
  <mergeCells count="2">
    <mergeCell ref="L3:L11"/>
    <mergeCell ref="D57:D62"/>
  </mergeCells>
  <hyperlinks>
    <hyperlink ref="L70" r:id="rId1" display="http://www.washroomcubicles.co.uk/healthcare-ips-panel-system/"/>
  </hyperlinks>
  <pageMargins left="0.7" right="0.7" top="0.75" bottom="0.75" header="0.3" footer="0.3"/>
  <pageSetup paperSize="8" scale="81" fitToHeight="0" orientation="landscape"/>
  <headerFooter scaleWithDoc="1" alignWithMargins="0" differentFirst="0" differentOddEven="0"/>
  <extLst/>
</worksheet>
</file>

<file path=xl/worksheets/sheet4.xml><?xml version="1.0" encoding="utf-8"?>
<worksheet xmlns:r="http://schemas.openxmlformats.org/officeDocument/2006/relationships" xmlns:x14="http://schemas.microsoft.com/office/spreadsheetml/2009/9/main" xmlns:mc="http://schemas.openxmlformats.org/markup-compatibility/2006" xmlns="http://schemas.openxmlformats.org/spreadsheetml/2006/main">
  <sheetPr/>
  <dimension ref="A1:U97"/>
  <sheetViews>
    <sheetView topLeftCell="A1" view="normal" workbookViewId="0">
      <pane xSplit="7" ySplit="21" topLeftCell="H61" activePane="bottomRight" state="frozen"/>
      <selection pane="bottomRight" activeCell="H68" sqref="H68"/>
    </sheetView>
  </sheetViews>
  <sheetFormatPr defaultColWidth="9.109375" defaultRowHeight="14.4" baseColWidth="0"/>
  <cols>
    <col min="1" max="1" width="9.140625" customWidth="1"/>
    <col min="2" max="2" width="19.5703125" customWidth="1"/>
    <col min="3" max="3" width="16.41796875" customWidth="1"/>
    <col min="4" max="4" width="12.5703125" customWidth="1"/>
    <col min="5" max="5" width="17.5703125" customWidth="1"/>
    <col min="6" max="6" width="12.41796875" customWidth="1"/>
    <col min="7" max="7" width="38.84765625" style="2" customWidth="1"/>
    <col min="8" max="8" width="21.41796875" style="10" customWidth="1"/>
    <col min="9" max="9" width="18.5703125" style="34" customWidth="1"/>
    <col min="10" max="10" width="20.41796875" style="10" customWidth="1"/>
    <col min="11" max="11" width="33.5703125" style="31" customWidth="1"/>
    <col min="12" max="12" width="23.5703125" style="10" customWidth="1"/>
    <col min="13" max="13" width="12.5703125" style="10" customWidth="1"/>
    <col min="14" max="14" width="17.84765625" style="10" customWidth="1"/>
    <col min="15" max="15" width="12.41796875" style="10" customWidth="1"/>
    <col min="16" max="16" width="26" style="10" customWidth="1"/>
    <col min="17" max="18" width="21.41796875" style="10" customWidth="1"/>
    <col min="19" max="19" width="19.5703125" style="10" customWidth="1"/>
    <col min="20" max="20" width="20.41796875" style="10" customWidth="1"/>
    <col min="21" max="21" width="9.140625" style="17" customWidth="1"/>
    <col min="22" max="16384" width="9.140625" customWidth="1"/>
  </cols>
  <sheetData>
    <row r="1" spans="1:21" s="10" customFormat="1" ht="31.8" thickBot="1">
      <c r="A1" s="122" t="s">
        <v>404</v>
      </c>
      <c r="B1" s="22" t="s">
        <v>20</v>
      </c>
      <c r="C1" s="23" t="s">
        <v>21</v>
      </c>
      <c r="D1" s="24" t="s">
        <v>22</v>
      </c>
      <c r="E1" s="23" t="s">
        <v>23</v>
      </c>
      <c r="F1" s="23" t="s">
        <v>24</v>
      </c>
      <c r="G1" s="23" t="s">
        <v>25</v>
      </c>
      <c r="H1" s="23" t="s">
        <v>26</v>
      </c>
      <c r="I1" s="1" t="s">
        <v>28</v>
      </c>
      <c r="J1" s="25" t="s">
        <v>29</v>
      </c>
      <c r="K1" s="42" t="s">
        <v>148</v>
      </c>
      <c r="U1" s="17"/>
    </row>
    <row r="2" spans="1:21" s="10" customFormat="1">
      <c r="A2" s="118">
        <v>10101</v>
      </c>
      <c r="B2" s="288">
        <v>1</v>
      </c>
      <c r="C2" s="117" t="s">
        <v>76</v>
      </c>
      <c r="D2" s="118">
        <v>101</v>
      </c>
      <c r="E2" s="119" t="s">
        <v>70</v>
      </c>
      <c r="F2" s="118">
        <v>10101</v>
      </c>
      <c r="G2" s="117" t="s">
        <v>89</v>
      </c>
      <c r="H2" s="119">
        <v>20</v>
      </c>
      <c r="I2" s="119"/>
      <c r="J2" s="39" t="s">
        <v>19</v>
      </c>
      <c r="K2" s="33"/>
      <c r="U2" s="17"/>
    </row>
    <row r="3" spans="1:21" s="10" customFormat="1">
      <c r="A3" s="19">
        <v>10102</v>
      </c>
      <c r="B3" s="291"/>
      <c r="C3" s="32"/>
      <c r="D3" s="19"/>
      <c r="E3" s="35"/>
      <c r="F3" s="19">
        <v>10102</v>
      </c>
      <c r="G3" s="32" t="s">
        <v>49</v>
      </c>
      <c r="H3" s="35">
        <v>30</v>
      </c>
      <c r="I3" s="35"/>
      <c r="J3" s="37" t="s">
        <v>19</v>
      </c>
      <c r="K3" s="33"/>
      <c r="U3" s="17"/>
    </row>
    <row r="4" spans="1:21" s="10" customFormat="1">
      <c r="A4" s="19">
        <v>10103</v>
      </c>
      <c r="B4" s="291"/>
      <c r="C4" s="32"/>
      <c r="D4" s="19"/>
      <c r="E4" s="35"/>
      <c r="F4" s="19">
        <v>10103</v>
      </c>
      <c r="G4" s="46" t="s">
        <v>90</v>
      </c>
      <c r="H4" s="35">
        <v>30</v>
      </c>
      <c r="I4" s="35"/>
      <c r="J4" s="15" t="s">
        <v>19</v>
      </c>
      <c r="K4" s="33"/>
      <c r="U4" s="17"/>
    </row>
    <row r="5" spans="1:21" s="10" customFormat="1">
      <c r="A5" s="14">
        <v>10104</v>
      </c>
      <c r="B5" s="291"/>
      <c r="C5" s="32"/>
      <c r="D5" s="19"/>
      <c r="E5" s="35"/>
      <c r="F5" s="14">
        <v>10104</v>
      </c>
      <c r="G5" s="46" t="s">
        <v>91</v>
      </c>
      <c r="H5" s="35">
        <v>30</v>
      </c>
      <c r="I5" s="35"/>
      <c r="J5" s="15" t="s">
        <v>19</v>
      </c>
      <c r="K5" s="33"/>
      <c r="U5" s="17"/>
    </row>
    <row r="6" spans="1:21" s="10" customFormat="1">
      <c r="A6" s="14">
        <v>10201</v>
      </c>
      <c r="B6" s="291"/>
      <c r="C6" s="32"/>
      <c r="D6" s="19">
        <v>102</v>
      </c>
      <c r="E6" s="35" t="s">
        <v>71</v>
      </c>
      <c r="F6" s="14">
        <v>10201</v>
      </c>
      <c r="G6" s="46" t="s">
        <v>92</v>
      </c>
      <c r="H6" s="35">
        <v>20</v>
      </c>
      <c r="I6" s="35"/>
      <c r="J6" s="15" t="s">
        <v>31</v>
      </c>
      <c r="K6" s="33"/>
      <c r="U6" s="17"/>
    </row>
    <row r="7" spans="1:21" s="10" customFormat="1" ht="15" thickBot="1">
      <c r="A7" s="16">
        <v>10202</v>
      </c>
      <c r="B7" s="289"/>
      <c r="C7" s="290"/>
      <c r="D7" s="124"/>
      <c r="E7" s="123"/>
      <c r="F7" s="16">
        <v>10202</v>
      </c>
      <c r="G7" s="47" t="s">
        <v>93</v>
      </c>
      <c r="H7" s="123">
        <v>20</v>
      </c>
      <c r="I7" s="123"/>
      <c r="J7" s="38" t="s">
        <v>19</v>
      </c>
      <c r="K7" s="33"/>
      <c r="U7" s="17"/>
    </row>
    <row r="8" spans="1:21" s="10" customFormat="1">
      <c r="A8" s="20">
        <v>20101</v>
      </c>
      <c r="B8" s="288">
        <v>2</v>
      </c>
      <c r="C8" s="117" t="s">
        <v>78</v>
      </c>
      <c r="D8" s="118">
        <v>201</v>
      </c>
      <c r="E8" s="125" t="s">
        <v>72</v>
      </c>
      <c r="F8" s="20">
        <v>20101</v>
      </c>
      <c r="G8" s="45" t="s">
        <v>89</v>
      </c>
      <c r="H8" s="119">
        <v>20</v>
      </c>
      <c r="I8" s="119"/>
      <c r="J8" s="39" t="s">
        <v>19</v>
      </c>
      <c r="K8" s="33"/>
      <c r="U8" s="17"/>
    </row>
    <row r="9" spans="1:21" s="10" customFormat="1" ht="15" thickBot="1">
      <c r="A9" s="16">
        <v>20201</v>
      </c>
      <c r="B9" s="289"/>
      <c r="C9" s="290"/>
      <c r="D9" s="124">
        <v>202</v>
      </c>
      <c r="E9" s="126" t="s">
        <v>73</v>
      </c>
      <c r="F9" s="16">
        <v>20201</v>
      </c>
      <c r="G9" s="47" t="s">
        <v>89</v>
      </c>
      <c r="H9" s="123">
        <v>20</v>
      </c>
      <c r="I9" s="123"/>
      <c r="J9" s="38" t="s">
        <v>19</v>
      </c>
      <c r="K9" s="33"/>
      <c r="U9" s="17"/>
    </row>
    <row r="10" spans="1:21" s="10" customFormat="1">
      <c r="A10" s="20">
        <v>30101</v>
      </c>
      <c r="B10" s="288">
        <v>3</v>
      </c>
      <c r="C10" s="119" t="s">
        <v>77</v>
      </c>
      <c r="D10" s="118">
        <v>301</v>
      </c>
      <c r="E10" s="125" t="s">
        <v>74</v>
      </c>
      <c r="F10" s="20">
        <v>30101</v>
      </c>
      <c r="G10" s="45" t="s">
        <v>49</v>
      </c>
      <c r="H10" s="119">
        <v>30</v>
      </c>
      <c r="I10" s="119"/>
      <c r="J10" s="39" t="s">
        <v>31</v>
      </c>
      <c r="K10" s="33"/>
      <c r="U10" s="17"/>
    </row>
    <row r="11" spans="1:21" s="10" customFormat="1">
      <c r="A11" s="14">
        <v>30102</v>
      </c>
      <c r="B11" s="291"/>
      <c r="C11" s="35"/>
      <c r="D11" s="19"/>
      <c r="E11" s="36"/>
      <c r="F11" s="14">
        <v>30102</v>
      </c>
      <c r="G11" s="46" t="s">
        <v>59</v>
      </c>
      <c r="H11" s="35">
        <v>25</v>
      </c>
      <c r="I11" s="35"/>
      <c r="J11" s="37" t="s">
        <v>31</v>
      </c>
      <c r="K11" s="33"/>
      <c r="U11" s="17"/>
    </row>
    <row r="12" spans="1:21" s="10" customFormat="1">
      <c r="A12" s="14">
        <v>30103</v>
      </c>
      <c r="B12" s="291"/>
      <c r="C12" s="35"/>
      <c r="D12" s="19"/>
      <c r="E12" s="36"/>
      <c r="F12" s="14">
        <v>30103</v>
      </c>
      <c r="G12" s="46" t="s">
        <v>346</v>
      </c>
      <c r="H12" s="35">
        <v>20</v>
      </c>
      <c r="I12" s="35"/>
      <c r="J12" s="37" t="s">
        <v>31</v>
      </c>
      <c r="K12" s="33"/>
      <c r="U12" s="17"/>
    </row>
    <row r="13" spans="1:21" s="10" customFormat="1">
      <c r="A13" s="14">
        <v>30201</v>
      </c>
      <c r="B13" s="291"/>
      <c r="C13" s="35"/>
      <c r="D13" s="19">
        <v>302</v>
      </c>
      <c r="E13" s="36" t="s">
        <v>75</v>
      </c>
      <c r="F13" s="14">
        <v>30201</v>
      </c>
      <c r="G13" s="46" t="s">
        <v>83</v>
      </c>
      <c r="H13" s="35">
        <v>20</v>
      </c>
      <c r="I13" s="35"/>
      <c r="J13" s="37" t="s">
        <v>31</v>
      </c>
      <c r="K13" s="33"/>
      <c r="U13" s="17"/>
    </row>
    <row r="14" spans="1:21" s="10" customFormat="1">
      <c r="A14" s="14">
        <v>30202</v>
      </c>
      <c r="B14" s="291"/>
      <c r="C14" s="35"/>
      <c r="D14" s="19"/>
      <c r="E14" s="36"/>
      <c r="F14" s="14">
        <v>30202</v>
      </c>
      <c r="G14" s="46" t="s">
        <v>94</v>
      </c>
      <c r="H14" s="35">
        <v>35</v>
      </c>
      <c r="I14" s="35"/>
      <c r="J14" s="37" t="s">
        <v>31</v>
      </c>
      <c r="K14" s="33"/>
      <c r="U14" s="17"/>
    </row>
    <row r="15" spans="1:21" s="10" customFormat="1" ht="15" thickBot="1">
      <c r="A15" s="16">
        <v>30203</v>
      </c>
      <c r="B15" s="289"/>
      <c r="C15" s="123"/>
      <c r="D15" s="124"/>
      <c r="E15" s="126"/>
      <c r="F15" s="16">
        <v>30203</v>
      </c>
      <c r="G15" s="47" t="s">
        <v>95</v>
      </c>
      <c r="H15" s="123">
        <v>25</v>
      </c>
      <c r="I15" s="123"/>
      <c r="J15" s="38" t="s">
        <v>31</v>
      </c>
      <c r="K15" s="33"/>
      <c r="U15" s="17"/>
    </row>
    <row r="16" spans="1:21" s="10" customFormat="1">
      <c r="A16" s="20">
        <v>40101</v>
      </c>
      <c r="B16" s="271">
        <v>4</v>
      </c>
      <c r="C16" s="273" t="s">
        <v>81</v>
      </c>
      <c r="D16" s="284">
        <v>401</v>
      </c>
      <c r="E16" s="285" t="s">
        <v>86</v>
      </c>
      <c r="F16" s="20">
        <v>40101</v>
      </c>
      <c r="G16" s="117" t="s">
        <v>347</v>
      </c>
      <c r="H16" s="119">
        <v>75</v>
      </c>
      <c r="I16" s="119"/>
      <c r="J16" s="39" t="s">
        <v>19</v>
      </c>
      <c r="K16" s="33"/>
      <c r="U16" s="17"/>
    </row>
    <row r="17" spans="1:21" s="10" customFormat="1">
      <c r="A17" s="14">
        <v>40102</v>
      </c>
      <c r="B17" s="272"/>
      <c r="C17" s="274"/>
      <c r="D17" s="281"/>
      <c r="E17" s="286"/>
      <c r="F17" s="14">
        <v>40102</v>
      </c>
      <c r="G17" s="32" t="s">
        <v>88</v>
      </c>
      <c r="H17" s="35">
        <v>40</v>
      </c>
      <c r="I17" s="35"/>
      <c r="J17" s="37" t="s">
        <v>19</v>
      </c>
      <c r="K17" s="33"/>
      <c r="U17" s="17"/>
    </row>
    <row r="18" spans="1:21" s="10" customFormat="1">
      <c r="A18" s="14">
        <v>40103</v>
      </c>
      <c r="B18" s="272"/>
      <c r="C18" s="274"/>
      <c r="D18" s="281"/>
      <c r="E18" s="286"/>
      <c r="F18" s="14">
        <v>40103</v>
      </c>
      <c r="G18" s="32" t="s">
        <v>348</v>
      </c>
      <c r="H18" s="35">
        <v>65</v>
      </c>
      <c r="I18" s="35"/>
      <c r="J18" s="37" t="s">
        <v>19</v>
      </c>
      <c r="K18" s="33"/>
      <c r="U18" s="17"/>
    </row>
    <row r="19" spans="1:21" s="10" customFormat="1">
      <c r="A19" s="14">
        <v>40104</v>
      </c>
      <c r="B19" s="272"/>
      <c r="C19" s="274"/>
      <c r="D19" s="280"/>
      <c r="E19" s="127"/>
      <c r="F19" s="14">
        <v>40104</v>
      </c>
      <c r="G19" s="32" t="s">
        <v>32</v>
      </c>
      <c r="H19" s="35"/>
      <c r="I19" s="35"/>
      <c r="J19" s="37" t="s">
        <v>19</v>
      </c>
      <c r="K19" s="33"/>
      <c r="U19" s="17"/>
    </row>
    <row r="20" spans="1:21" s="10" customFormat="1">
      <c r="A20" s="14">
        <v>40201</v>
      </c>
      <c r="B20" s="272"/>
      <c r="C20" s="274"/>
      <c r="D20" s="113">
        <v>402</v>
      </c>
      <c r="E20" s="120" t="s">
        <v>87</v>
      </c>
      <c r="F20" s="14">
        <v>40201</v>
      </c>
      <c r="G20" s="32" t="s">
        <v>85</v>
      </c>
      <c r="H20" s="35">
        <v>25</v>
      </c>
      <c r="I20" s="35"/>
      <c r="J20" s="37" t="s">
        <v>19</v>
      </c>
      <c r="K20" s="33"/>
      <c r="U20" s="17"/>
    </row>
    <row r="21" spans="1:21" s="10" customFormat="1">
      <c r="A21" s="14">
        <v>40202</v>
      </c>
      <c r="B21" s="272"/>
      <c r="C21" s="274"/>
      <c r="D21" s="281"/>
      <c r="E21" s="286"/>
      <c r="F21" s="14">
        <v>40202</v>
      </c>
      <c r="G21" s="32" t="s">
        <v>397</v>
      </c>
      <c r="H21" s="35">
        <v>20</v>
      </c>
      <c r="I21" s="35"/>
      <c r="J21" s="37" t="s">
        <v>19</v>
      </c>
      <c r="K21" s="33"/>
      <c r="U21" s="17"/>
    </row>
    <row r="22" spans="1:21" s="10" customFormat="1">
      <c r="A22" s="14">
        <v>40203</v>
      </c>
      <c r="B22" s="272"/>
      <c r="C22" s="274"/>
      <c r="D22" s="280"/>
      <c r="E22" s="127"/>
      <c r="F22" s="14">
        <v>40203</v>
      </c>
      <c r="G22" s="32" t="s">
        <v>32</v>
      </c>
      <c r="H22" s="35"/>
      <c r="I22" s="35"/>
      <c r="J22" s="37"/>
      <c r="K22" s="33"/>
      <c r="U22" s="17"/>
    </row>
    <row r="23" spans="1:21" s="10" customFormat="1">
      <c r="A23" s="35">
        <v>40301</v>
      </c>
      <c r="B23" s="272"/>
      <c r="C23" s="274"/>
      <c r="D23" s="19">
        <v>403</v>
      </c>
      <c r="E23" s="35" t="s">
        <v>120</v>
      </c>
      <c r="F23" s="35">
        <v>40301</v>
      </c>
      <c r="G23" s="46" t="s">
        <v>121</v>
      </c>
      <c r="H23" s="36">
        <v>20</v>
      </c>
      <c r="I23" s="35"/>
      <c r="J23" s="37" t="s">
        <v>103</v>
      </c>
      <c r="K23" s="33"/>
      <c r="U23" s="17"/>
    </row>
    <row r="24" spans="1:21" s="10" customFormat="1">
      <c r="A24" s="35">
        <v>40302</v>
      </c>
      <c r="B24" s="272"/>
      <c r="C24" s="274"/>
      <c r="D24" s="19"/>
      <c r="E24" s="35"/>
      <c r="F24" s="35">
        <v>40302</v>
      </c>
      <c r="G24" s="46" t="s">
        <v>122</v>
      </c>
      <c r="H24" s="36">
        <v>50</v>
      </c>
      <c r="I24" s="35"/>
      <c r="J24" s="37" t="s">
        <v>103</v>
      </c>
      <c r="K24" s="33"/>
      <c r="U24" s="17"/>
    </row>
    <row r="25" spans="1:21" s="10" customFormat="1">
      <c r="A25" s="35">
        <v>40303</v>
      </c>
      <c r="B25" s="272"/>
      <c r="C25" s="274"/>
      <c r="D25" s="19"/>
      <c r="E25" s="35"/>
      <c r="F25" s="35">
        <v>40303</v>
      </c>
      <c r="G25" s="46" t="s">
        <v>123</v>
      </c>
      <c r="H25" s="36">
        <v>25</v>
      </c>
      <c r="I25" s="35"/>
      <c r="J25" s="37" t="s">
        <v>103</v>
      </c>
      <c r="K25" s="33"/>
      <c r="U25" s="17"/>
    </row>
    <row r="26" spans="1:21" s="10" customFormat="1">
      <c r="A26" s="35">
        <v>40304</v>
      </c>
      <c r="B26" s="272"/>
      <c r="C26" s="274"/>
      <c r="D26" s="19"/>
      <c r="E26" s="35"/>
      <c r="F26" s="35">
        <v>40304</v>
      </c>
      <c r="G26" s="46" t="s">
        <v>124</v>
      </c>
      <c r="H26" s="36">
        <v>30</v>
      </c>
      <c r="I26" s="35"/>
      <c r="J26" s="37" t="s">
        <v>103</v>
      </c>
      <c r="K26" s="33"/>
      <c r="U26" s="17"/>
    </row>
    <row r="27" spans="1:21" s="10" customFormat="1">
      <c r="A27" s="35">
        <v>40305</v>
      </c>
      <c r="B27" s="272"/>
      <c r="C27" s="274"/>
      <c r="D27" s="19"/>
      <c r="E27" s="35"/>
      <c r="F27" s="35">
        <v>40305</v>
      </c>
      <c r="G27" s="46" t="s">
        <v>395</v>
      </c>
      <c r="H27" s="36">
        <v>5</v>
      </c>
      <c r="I27" s="35"/>
      <c r="J27" s="37" t="s">
        <v>103</v>
      </c>
      <c r="K27" s="33"/>
      <c r="U27" s="17"/>
    </row>
    <row r="28" spans="1:21" s="10" customFormat="1">
      <c r="A28" s="35">
        <v>40401</v>
      </c>
      <c r="B28" s="272"/>
      <c r="C28" s="274"/>
      <c r="D28" s="19">
        <v>404</v>
      </c>
      <c r="E28" s="35" t="s">
        <v>125</v>
      </c>
      <c r="F28" s="35">
        <v>40401</v>
      </c>
      <c r="G28" s="46" t="s">
        <v>126</v>
      </c>
      <c r="H28" s="36">
        <v>30</v>
      </c>
      <c r="I28" s="35"/>
      <c r="J28" s="37" t="s">
        <v>30</v>
      </c>
      <c r="K28" s="33"/>
      <c r="U28" s="17"/>
    </row>
    <row r="29" spans="1:21" s="10" customFormat="1">
      <c r="A29" s="35">
        <v>40402</v>
      </c>
      <c r="B29" s="272"/>
      <c r="C29" s="274"/>
      <c r="D29" s="19"/>
      <c r="E29" s="35"/>
      <c r="F29" s="35">
        <v>40402</v>
      </c>
      <c r="G29" s="46" t="s">
        <v>127</v>
      </c>
      <c r="H29" s="36">
        <v>25</v>
      </c>
      <c r="I29" s="35"/>
      <c r="J29" s="37" t="s">
        <v>30</v>
      </c>
      <c r="K29" s="33"/>
      <c r="U29" s="17"/>
    </row>
    <row r="30" spans="1:21" s="10" customFormat="1">
      <c r="A30" s="35">
        <v>40403</v>
      </c>
      <c r="B30" s="272"/>
      <c r="C30" s="274"/>
      <c r="D30" s="19"/>
      <c r="E30" s="35"/>
      <c r="F30" s="35">
        <v>40403</v>
      </c>
      <c r="G30" s="46" t="s">
        <v>128</v>
      </c>
      <c r="H30" s="36">
        <v>25</v>
      </c>
      <c r="I30" s="35"/>
      <c r="J30" s="37" t="s">
        <v>30</v>
      </c>
      <c r="K30" s="33"/>
      <c r="U30" s="17"/>
    </row>
    <row r="31" spans="1:21" s="10" customFormat="1">
      <c r="A31" s="14">
        <v>40501</v>
      </c>
      <c r="B31" s="272"/>
      <c r="C31" s="274"/>
      <c r="D31" s="19">
        <v>405</v>
      </c>
      <c r="E31" s="36" t="s">
        <v>131</v>
      </c>
      <c r="F31" s="14">
        <v>40501</v>
      </c>
      <c r="G31" s="32" t="s">
        <v>55</v>
      </c>
      <c r="H31" s="35">
        <v>85</v>
      </c>
      <c r="I31" s="35"/>
      <c r="J31" s="37" t="s">
        <v>19</v>
      </c>
      <c r="K31" s="33"/>
      <c r="U31" s="17"/>
    </row>
    <row r="32" spans="1:21" s="10" customFormat="1">
      <c r="A32" s="14">
        <v>40502</v>
      </c>
      <c r="B32" s="272"/>
      <c r="C32" s="274"/>
      <c r="D32" s="19"/>
      <c r="E32" s="36"/>
      <c r="F32" s="14">
        <v>40502</v>
      </c>
      <c r="G32" s="32" t="s">
        <v>56</v>
      </c>
      <c r="H32" s="35">
        <v>85</v>
      </c>
      <c r="I32" s="35"/>
      <c r="J32" s="37" t="s">
        <v>19</v>
      </c>
      <c r="K32" s="33"/>
      <c r="U32" s="17"/>
    </row>
    <row r="33" spans="1:21" s="10" customFormat="1">
      <c r="A33" s="14">
        <v>40503</v>
      </c>
      <c r="B33" s="272"/>
      <c r="C33" s="274"/>
      <c r="D33" s="19"/>
      <c r="E33" s="36"/>
      <c r="F33" s="14">
        <v>40503</v>
      </c>
      <c r="G33" s="32" t="s">
        <v>118</v>
      </c>
      <c r="H33" s="35">
        <v>85</v>
      </c>
      <c r="I33" s="35"/>
      <c r="J33" s="37" t="s">
        <v>19</v>
      </c>
      <c r="K33" s="33"/>
      <c r="U33" s="17"/>
    </row>
    <row r="34" spans="1:21" s="10" customFormat="1">
      <c r="A34" s="14">
        <v>40504</v>
      </c>
      <c r="B34" s="272"/>
      <c r="C34" s="274"/>
      <c r="D34" s="19"/>
      <c r="E34" s="36"/>
      <c r="F34" s="14">
        <v>40504</v>
      </c>
      <c r="G34" s="32" t="s">
        <v>49</v>
      </c>
      <c r="H34" s="35">
        <v>80</v>
      </c>
      <c r="I34" s="35"/>
      <c r="J34" s="37" t="s">
        <v>19</v>
      </c>
      <c r="K34" s="33"/>
      <c r="U34" s="17"/>
    </row>
    <row r="35" spans="1:21" s="10" customFormat="1">
      <c r="A35" s="14">
        <v>40505</v>
      </c>
      <c r="B35" s="272"/>
      <c r="C35" s="274"/>
      <c r="D35" s="19"/>
      <c r="E35" s="36"/>
      <c r="F35" s="14">
        <v>40505</v>
      </c>
      <c r="G35" s="46" t="s">
        <v>396</v>
      </c>
      <c r="H35" s="35">
        <v>30</v>
      </c>
      <c r="I35" s="35"/>
      <c r="J35" s="37" t="s">
        <v>19</v>
      </c>
      <c r="K35" s="33"/>
      <c r="U35" s="17"/>
    </row>
    <row r="36" spans="1:21" s="10" customFormat="1">
      <c r="A36" s="14">
        <v>40506</v>
      </c>
      <c r="B36" s="272"/>
      <c r="C36" s="274"/>
      <c r="D36" s="19"/>
      <c r="E36" s="36"/>
      <c r="F36" s="14">
        <v>40506</v>
      </c>
      <c r="G36" s="46" t="s">
        <v>32</v>
      </c>
      <c r="H36" s="36"/>
      <c r="I36" s="35"/>
      <c r="J36" s="37"/>
      <c r="K36" s="33"/>
      <c r="U36" s="17"/>
    </row>
    <row r="37" spans="1:21" s="10" customFormat="1">
      <c r="A37" s="14">
        <v>40601</v>
      </c>
      <c r="B37" s="272"/>
      <c r="C37" s="274"/>
      <c r="D37" s="19">
        <v>406</v>
      </c>
      <c r="E37" s="114" t="s">
        <v>36</v>
      </c>
      <c r="F37" s="14">
        <v>40601</v>
      </c>
      <c r="G37" s="46" t="s">
        <v>132</v>
      </c>
      <c r="H37" s="36">
        <v>25</v>
      </c>
      <c r="I37" s="35"/>
      <c r="J37" s="37" t="s">
        <v>19</v>
      </c>
      <c r="K37" s="33"/>
      <c r="U37" s="17"/>
    </row>
    <row r="38" spans="1:21" s="10" customFormat="1">
      <c r="A38" s="14">
        <v>40602</v>
      </c>
      <c r="B38" s="272"/>
      <c r="C38" s="274"/>
      <c r="D38" s="19"/>
      <c r="E38" s="279"/>
      <c r="F38" s="14">
        <v>40602</v>
      </c>
      <c r="G38" s="46" t="s">
        <v>136</v>
      </c>
      <c r="H38" s="36">
        <v>50</v>
      </c>
      <c r="I38" s="35"/>
      <c r="J38" s="37" t="s">
        <v>19</v>
      </c>
      <c r="K38" s="33"/>
      <c r="U38" s="17"/>
    </row>
    <row r="39" spans="1:21" s="10" customFormat="1">
      <c r="A39" s="14">
        <v>40603</v>
      </c>
      <c r="B39" s="272"/>
      <c r="C39" s="274"/>
      <c r="D39" s="19"/>
      <c r="E39" s="279"/>
      <c r="F39" s="14">
        <v>40603</v>
      </c>
      <c r="G39" s="46" t="s">
        <v>83</v>
      </c>
      <c r="H39" s="36">
        <v>25</v>
      </c>
      <c r="I39" s="35"/>
      <c r="J39" s="37" t="s">
        <v>19</v>
      </c>
      <c r="K39" s="33"/>
      <c r="U39" s="17"/>
    </row>
    <row r="40" spans="1:21" s="10" customFormat="1">
      <c r="A40" s="14">
        <v>40604</v>
      </c>
      <c r="B40" s="272"/>
      <c r="C40" s="274"/>
      <c r="D40" s="19"/>
      <c r="E40" s="279"/>
      <c r="F40" s="14">
        <v>40604</v>
      </c>
      <c r="G40" s="46" t="s">
        <v>133</v>
      </c>
      <c r="H40" s="36">
        <v>25</v>
      </c>
      <c r="I40" s="35"/>
      <c r="J40" s="37" t="s">
        <v>19</v>
      </c>
      <c r="K40" s="33"/>
      <c r="U40" s="17"/>
    </row>
    <row r="41" spans="1:21" s="10" customFormat="1">
      <c r="A41" s="14">
        <v>40605</v>
      </c>
      <c r="B41" s="272"/>
      <c r="C41" s="274"/>
      <c r="D41" s="19"/>
      <c r="E41" s="279"/>
      <c r="F41" s="14">
        <v>40605</v>
      </c>
      <c r="G41" s="46" t="s">
        <v>134</v>
      </c>
      <c r="H41" s="36">
        <v>40</v>
      </c>
      <c r="I41" s="35"/>
      <c r="J41" s="37" t="s">
        <v>19</v>
      </c>
      <c r="K41" s="33"/>
      <c r="U41" s="17"/>
    </row>
    <row r="42" spans="1:21" s="10" customFormat="1">
      <c r="A42" s="14">
        <v>40606</v>
      </c>
      <c r="B42" s="272"/>
      <c r="C42" s="274"/>
      <c r="D42" s="19"/>
      <c r="E42" s="279"/>
      <c r="F42" s="14">
        <v>40606</v>
      </c>
      <c r="G42" s="46" t="s">
        <v>135</v>
      </c>
      <c r="H42" s="36">
        <v>60</v>
      </c>
      <c r="I42" s="35"/>
      <c r="J42" s="37" t="s">
        <v>19</v>
      </c>
      <c r="K42" s="33"/>
      <c r="U42" s="17"/>
    </row>
    <row r="43" spans="1:21" s="10" customFormat="1">
      <c r="A43" s="14">
        <v>40607</v>
      </c>
      <c r="B43" s="272"/>
      <c r="C43" s="274"/>
      <c r="D43" s="19"/>
      <c r="E43" s="279"/>
      <c r="F43" s="14">
        <v>40607</v>
      </c>
      <c r="G43" s="46" t="s">
        <v>56</v>
      </c>
      <c r="H43" s="36">
        <v>40</v>
      </c>
      <c r="I43" s="35"/>
      <c r="J43" s="37" t="s">
        <v>19</v>
      </c>
      <c r="K43" s="33"/>
      <c r="U43" s="17"/>
    </row>
    <row r="44" spans="1:21" s="10" customFormat="1">
      <c r="A44" s="14">
        <v>40608</v>
      </c>
      <c r="B44" s="272"/>
      <c r="C44" s="274"/>
      <c r="D44" s="19"/>
      <c r="E44" s="279"/>
      <c r="F44" s="14">
        <v>40608</v>
      </c>
      <c r="G44" s="46" t="s">
        <v>55</v>
      </c>
      <c r="H44" s="36">
        <v>30</v>
      </c>
      <c r="I44" s="35"/>
      <c r="J44" s="37" t="s">
        <v>19</v>
      </c>
      <c r="K44" s="33"/>
      <c r="U44" s="17"/>
    </row>
    <row r="45" spans="1:21" s="10" customFormat="1">
      <c r="A45" s="14">
        <v>40609</v>
      </c>
      <c r="B45" s="272"/>
      <c r="C45" s="274"/>
      <c r="D45" s="19"/>
      <c r="E45" s="115"/>
      <c r="F45" s="14">
        <v>40609</v>
      </c>
      <c r="G45" s="32" t="s">
        <v>84</v>
      </c>
      <c r="H45" s="35">
        <v>40</v>
      </c>
      <c r="I45" s="35"/>
      <c r="J45" s="37" t="s">
        <v>19</v>
      </c>
      <c r="K45" s="33"/>
      <c r="U45" s="17"/>
    </row>
    <row r="46" spans="1:21" s="10" customFormat="1">
      <c r="A46" s="14">
        <v>40701</v>
      </c>
      <c r="B46" s="272"/>
      <c r="C46" s="274"/>
      <c r="D46" s="113">
        <v>407</v>
      </c>
      <c r="E46" s="114" t="s">
        <v>338</v>
      </c>
      <c r="F46" s="14">
        <v>40701</v>
      </c>
      <c r="G46" s="32" t="s">
        <v>361</v>
      </c>
      <c r="H46" s="35">
        <v>5</v>
      </c>
      <c r="I46" s="35"/>
      <c r="J46" s="37"/>
      <c r="K46" s="33"/>
      <c r="U46" s="17"/>
    </row>
    <row r="47" spans="1:21" s="10" customFormat="1">
      <c r="A47" s="14">
        <v>40702</v>
      </c>
      <c r="B47" s="272"/>
      <c r="C47" s="274"/>
      <c r="D47" s="281"/>
      <c r="E47" s="279"/>
      <c r="F47" s="14">
        <v>40702</v>
      </c>
      <c r="G47" s="32" t="s">
        <v>362</v>
      </c>
      <c r="H47" s="35">
        <v>5</v>
      </c>
      <c r="I47" s="35"/>
      <c r="J47" s="37"/>
      <c r="K47" s="33"/>
      <c r="U47" s="17"/>
    </row>
    <row r="48" spans="1:21" s="10" customFormat="1">
      <c r="A48" s="14">
        <v>40703</v>
      </c>
      <c r="B48" s="272"/>
      <c r="C48" s="274"/>
      <c r="D48" s="281"/>
      <c r="E48" s="279"/>
      <c r="F48" s="14">
        <v>40703</v>
      </c>
      <c r="G48" s="32" t="s">
        <v>363</v>
      </c>
      <c r="H48" s="35">
        <v>5</v>
      </c>
      <c r="I48" s="35"/>
      <c r="J48" s="37"/>
      <c r="K48" s="33"/>
      <c r="U48" s="17"/>
    </row>
    <row r="49" spans="1:21" s="10" customFormat="1">
      <c r="A49" s="14">
        <v>40704</v>
      </c>
      <c r="B49" s="272"/>
      <c r="C49" s="274"/>
      <c r="D49" s="281"/>
      <c r="E49" s="279"/>
      <c r="F49" s="14">
        <v>40704</v>
      </c>
      <c r="G49" s="32" t="s">
        <v>364</v>
      </c>
      <c r="H49" s="35">
        <v>5</v>
      </c>
      <c r="I49" s="35"/>
      <c r="J49" s="37"/>
      <c r="K49" s="33"/>
      <c r="U49" s="17"/>
    </row>
    <row r="50" spans="1:21" s="10" customFormat="1">
      <c r="A50" s="14">
        <v>40705</v>
      </c>
      <c r="B50" s="272"/>
      <c r="C50" s="274"/>
      <c r="D50" s="281"/>
      <c r="E50" s="279"/>
      <c r="F50" s="14">
        <v>40705</v>
      </c>
      <c r="G50" s="32" t="s">
        <v>365</v>
      </c>
      <c r="H50" s="35">
        <v>5</v>
      </c>
      <c r="I50" s="35"/>
      <c r="J50" s="37"/>
      <c r="K50" s="33"/>
      <c r="U50" s="17"/>
    </row>
    <row r="51" spans="1:21" s="10" customFormat="1">
      <c r="A51" s="14">
        <v>40706</v>
      </c>
      <c r="B51" s="272"/>
      <c r="C51" s="274"/>
      <c r="D51" s="281"/>
      <c r="E51" s="279"/>
      <c r="F51" s="14">
        <v>40706</v>
      </c>
      <c r="G51" s="32" t="s">
        <v>366</v>
      </c>
      <c r="H51" s="35">
        <v>5</v>
      </c>
      <c r="I51" s="35"/>
      <c r="J51" s="37"/>
      <c r="K51" s="33"/>
      <c r="U51" s="17"/>
    </row>
    <row r="52" spans="1:21" s="10" customFormat="1">
      <c r="A52" s="14">
        <v>40707</v>
      </c>
      <c r="B52" s="272"/>
      <c r="C52" s="274"/>
      <c r="D52" s="281"/>
      <c r="E52" s="279"/>
      <c r="F52" s="14">
        <v>40707</v>
      </c>
      <c r="G52" s="32" t="s">
        <v>368</v>
      </c>
      <c r="H52" s="35">
        <v>5</v>
      </c>
      <c r="I52" s="35"/>
      <c r="J52" s="37"/>
      <c r="K52" s="33"/>
      <c r="U52" s="17"/>
    </row>
    <row r="53" spans="1:21" s="10" customFormat="1">
      <c r="A53" s="14">
        <v>40708</v>
      </c>
      <c r="B53" s="272"/>
      <c r="C53" s="274"/>
      <c r="D53" s="281"/>
      <c r="E53" s="279"/>
      <c r="F53" s="14">
        <v>40708</v>
      </c>
      <c r="G53" s="32" t="s">
        <v>367</v>
      </c>
      <c r="H53" s="35">
        <v>5</v>
      </c>
      <c r="I53" s="35"/>
      <c r="J53" s="37"/>
      <c r="K53" s="33"/>
      <c r="U53" s="17"/>
    </row>
    <row r="54" spans="1:21" s="10" customFormat="1">
      <c r="A54" s="14">
        <v>40709</v>
      </c>
      <c r="B54" s="272"/>
      <c r="C54" s="274"/>
      <c r="D54" s="280"/>
      <c r="E54" s="115"/>
      <c r="F54" s="14">
        <v>40709</v>
      </c>
      <c r="G54" s="32" t="s">
        <v>32</v>
      </c>
      <c r="H54" s="35">
        <v>5</v>
      </c>
      <c r="I54" s="35"/>
      <c r="J54" s="37"/>
      <c r="K54" s="33"/>
      <c r="U54" s="17"/>
    </row>
    <row r="55" spans="1:21" s="10" customFormat="1">
      <c r="A55" s="14">
        <v>40801</v>
      </c>
      <c r="B55" s="272"/>
      <c r="C55" s="274"/>
      <c r="D55" s="113">
        <v>408</v>
      </c>
      <c r="E55" s="114" t="s">
        <v>349</v>
      </c>
      <c r="F55" s="14">
        <v>40801</v>
      </c>
      <c r="G55" s="46" t="s">
        <v>83</v>
      </c>
      <c r="H55" s="36">
        <v>15</v>
      </c>
      <c r="I55" s="35"/>
      <c r="J55" s="37" t="s">
        <v>19</v>
      </c>
      <c r="K55" s="33"/>
      <c r="U55" s="17"/>
    </row>
    <row r="56" spans="1:21" s="10" customFormat="1">
      <c r="A56" s="14">
        <v>40802</v>
      </c>
      <c r="B56" s="272"/>
      <c r="C56" s="274"/>
      <c r="D56" s="281"/>
      <c r="E56" s="279"/>
      <c r="F56" s="14">
        <v>40802</v>
      </c>
      <c r="G56" s="46" t="s">
        <v>129</v>
      </c>
      <c r="H56" s="36">
        <v>25</v>
      </c>
      <c r="I56" s="35"/>
      <c r="J56" s="37" t="s">
        <v>19</v>
      </c>
      <c r="K56" s="33"/>
      <c r="U56" s="17"/>
    </row>
    <row r="57" spans="1:21" s="10" customFormat="1">
      <c r="A57" s="14">
        <v>40803</v>
      </c>
      <c r="B57" s="272"/>
      <c r="C57" s="274"/>
      <c r="D57" s="280"/>
      <c r="E57" s="115"/>
      <c r="F57" s="14">
        <v>40803</v>
      </c>
      <c r="G57" s="46" t="s">
        <v>350</v>
      </c>
      <c r="H57" s="36">
        <v>30</v>
      </c>
      <c r="I57" s="35"/>
      <c r="J57" s="37"/>
      <c r="K57" s="33"/>
      <c r="U57" s="17"/>
    </row>
    <row r="58" spans="1:21" s="10" customFormat="1">
      <c r="A58" s="14">
        <v>40901</v>
      </c>
      <c r="B58" s="272"/>
      <c r="C58" s="274"/>
      <c r="D58" s="113">
        <v>409</v>
      </c>
      <c r="E58" s="120" t="s">
        <v>82</v>
      </c>
      <c r="F58" s="14">
        <v>40901</v>
      </c>
      <c r="G58" s="32" t="s">
        <v>96</v>
      </c>
      <c r="H58" s="35">
        <v>80</v>
      </c>
      <c r="I58" s="35"/>
      <c r="J58" s="37" t="s">
        <v>19</v>
      </c>
      <c r="K58" s="33"/>
      <c r="U58" s="17"/>
    </row>
    <row r="59" spans="1:21" s="10" customFormat="1">
      <c r="A59" s="14">
        <v>40902</v>
      </c>
      <c r="B59" s="272"/>
      <c r="C59" s="274"/>
      <c r="D59" s="281"/>
      <c r="E59" s="286"/>
      <c r="F59" s="14">
        <v>40902</v>
      </c>
      <c r="G59" s="32" t="s">
        <v>97</v>
      </c>
      <c r="H59" s="35">
        <v>80</v>
      </c>
      <c r="I59" s="35"/>
      <c r="J59" s="37" t="s">
        <v>19</v>
      </c>
      <c r="K59" s="33"/>
      <c r="U59" s="17"/>
    </row>
    <row r="60" spans="1:21" s="10" customFormat="1">
      <c r="A60" s="14">
        <v>40903</v>
      </c>
      <c r="B60" s="272"/>
      <c r="C60" s="274"/>
      <c r="D60" s="281"/>
      <c r="E60" s="286"/>
      <c r="F60" s="14">
        <v>40903</v>
      </c>
      <c r="G60" s="46" t="s">
        <v>118</v>
      </c>
      <c r="H60" s="36">
        <v>85</v>
      </c>
      <c r="I60" s="35"/>
      <c r="J60" s="37" t="s">
        <v>19</v>
      </c>
      <c r="K60" s="33"/>
      <c r="U60" s="17"/>
    </row>
    <row r="61" spans="1:21" s="10" customFormat="1">
      <c r="A61" s="14">
        <v>40904</v>
      </c>
      <c r="B61" s="272"/>
      <c r="C61" s="274"/>
      <c r="D61" s="280"/>
      <c r="E61" s="127"/>
      <c r="F61" s="14">
        <v>40904</v>
      </c>
      <c r="G61" s="46" t="s">
        <v>351</v>
      </c>
      <c r="H61" s="36">
        <v>70</v>
      </c>
      <c r="I61" s="35"/>
      <c r="J61" s="37"/>
      <c r="K61" s="33"/>
      <c r="U61" s="17"/>
    </row>
    <row r="62" spans="1:21" s="10" customFormat="1">
      <c r="A62" s="14">
        <v>41001</v>
      </c>
      <c r="B62" s="272"/>
      <c r="C62" s="274"/>
      <c r="D62" s="113">
        <v>410</v>
      </c>
      <c r="E62" s="129" t="s">
        <v>374</v>
      </c>
      <c r="F62" s="14">
        <v>41001</v>
      </c>
      <c r="G62" s="32" t="s">
        <v>58</v>
      </c>
      <c r="H62" s="35">
        <v>45</v>
      </c>
      <c r="I62" s="35"/>
      <c r="J62" s="37" t="s">
        <v>30</v>
      </c>
      <c r="K62" s="33"/>
      <c r="U62" s="17"/>
    </row>
    <row r="63" spans="1:21" s="10" customFormat="1">
      <c r="A63" s="14">
        <v>41002</v>
      </c>
      <c r="B63" s="272"/>
      <c r="C63" s="274"/>
      <c r="D63" s="281"/>
      <c r="E63" s="287"/>
      <c r="F63" s="14">
        <v>41002</v>
      </c>
      <c r="G63" s="32" t="s">
        <v>95</v>
      </c>
      <c r="H63" s="35">
        <v>45</v>
      </c>
      <c r="I63" s="35"/>
      <c r="J63" s="37" t="s">
        <v>30</v>
      </c>
      <c r="K63" s="33"/>
      <c r="U63" s="17"/>
    </row>
    <row r="64" spans="1:21" s="10" customFormat="1">
      <c r="A64" s="14">
        <v>41003</v>
      </c>
      <c r="B64" s="272"/>
      <c r="C64" s="274"/>
      <c r="D64" s="281"/>
      <c r="E64" s="287"/>
      <c r="F64" s="14">
        <v>41003</v>
      </c>
      <c r="G64" s="32" t="s">
        <v>60</v>
      </c>
      <c r="H64" s="35">
        <v>35</v>
      </c>
      <c r="I64" s="35"/>
      <c r="J64" s="37" t="s">
        <v>30</v>
      </c>
      <c r="K64" s="33"/>
      <c r="U64" s="17"/>
    </row>
    <row r="65" spans="1:21" s="10" customFormat="1">
      <c r="A65" s="14">
        <v>41004</v>
      </c>
      <c r="B65" s="272"/>
      <c r="C65" s="274"/>
      <c r="D65" s="281"/>
      <c r="E65" s="287"/>
      <c r="F65" s="14">
        <v>41004</v>
      </c>
      <c r="G65" s="32" t="s">
        <v>61</v>
      </c>
      <c r="H65" s="35">
        <v>35</v>
      </c>
      <c r="I65" s="35"/>
      <c r="J65" s="37" t="s">
        <v>30</v>
      </c>
      <c r="K65" s="33"/>
      <c r="U65" s="17"/>
    </row>
    <row r="66" spans="1:21" s="10" customFormat="1">
      <c r="A66" s="14">
        <v>41005</v>
      </c>
      <c r="B66" s="272"/>
      <c r="C66" s="274"/>
      <c r="D66" s="281"/>
      <c r="E66" s="287"/>
      <c r="F66" s="14">
        <v>41005</v>
      </c>
      <c r="G66" s="32" t="s">
        <v>375</v>
      </c>
      <c r="H66" s="35">
        <v>45</v>
      </c>
      <c r="I66" s="35"/>
      <c r="J66" s="37"/>
      <c r="K66" s="33"/>
      <c r="U66" s="17"/>
    </row>
    <row r="67" spans="1:21" s="10" customFormat="1">
      <c r="A67" s="14">
        <v>41006</v>
      </c>
      <c r="B67" s="272"/>
      <c r="C67" s="274"/>
      <c r="D67" s="280"/>
      <c r="E67" s="130"/>
      <c r="F67" s="14">
        <v>41006</v>
      </c>
      <c r="G67" s="32" t="s">
        <v>376</v>
      </c>
      <c r="H67" s="35">
        <v>45</v>
      </c>
      <c r="I67" s="35"/>
      <c r="J67" s="37"/>
      <c r="K67" s="33"/>
      <c r="U67" s="17"/>
    </row>
    <row r="68" spans="1:21" s="10" customFormat="1">
      <c r="A68" s="14">
        <v>41101</v>
      </c>
      <c r="B68" s="272"/>
      <c r="C68" s="274"/>
      <c r="D68" s="113">
        <v>411</v>
      </c>
      <c r="E68" s="120" t="s">
        <v>39</v>
      </c>
      <c r="F68" s="14">
        <v>41101</v>
      </c>
      <c r="G68" s="46" t="s">
        <v>58</v>
      </c>
      <c r="H68" s="35">
        <v>30</v>
      </c>
      <c r="I68" s="35"/>
      <c r="J68" s="37" t="s">
        <v>30</v>
      </c>
      <c r="K68" s="33"/>
      <c r="U68" s="17"/>
    </row>
    <row r="69" spans="1:21" s="10" customFormat="1">
      <c r="A69" s="14">
        <v>41102</v>
      </c>
      <c r="B69" s="272"/>
      <c r="C69" s="274"/>
      <c r="D69" s="281"/>
      <c r="E69" s="286"/>
      <c r="F69" s="14">
        <v>41102</v>
      </c>
      <c r="G69" s="46" t="s">
        <v>61</v>
      </c>
      <c r="H69" s="35">
        <v>30</v>
      </c>
      <c r="I69" s="35"/>
      <c r="J69" s="37" t="s">
        <v>30</v>
      </c>
      <c r="K69" s="33"/>
      <c r="U69" s="17"/>
    </row>
    <row r="70" spans="1:21" s="10" customFormat="1">
      <c r="A70" s="14">
        <v>41103</v>
      </c>
      <c r="B70" s="272"/>
      <c r="C70" s="274"/>
      <c r="D70" s="281"/>
      <c r="E70" s="286"/>
      <c r="F70" s="14">
        <v>41103</v>
      </c>
      <c r="G70" s="46" t="s">
        <v>98</v>
      </c>
      <c r="H70" s="35">
        <v>30</v>
      </c>
      <c r="I70" s="35"/>
      <c r="J70" s="37" t="s">
        <v>30</v>
      </c>
      <c r="K70" s="33"/>
      <c r="U70" s="17"/>
    </row>
    <row r="71" spans="1:21" s="10" customFormat="1">
      <c r="A71" s="14">
        <v>41104</v>
      </c>
      <c r="B71" s="272"/>
      <c r="C71" s="274"/>
      <c r="D71" s="281"/>
      <c r="E71" s="286"/>
      <c r="F71" s="14">
        <v>41104</v>
      </c>
      <c r="G71" s="46" t="s">
        <v>99</v>
      </c>
      <c r="H71" s="35">
        <v>30</v>
      </c>
      <c r="I71" s="35"/>
      <c r="J71" s="37" t="s">
        <v>30</v>
      </c>
      <c r="K71" s="33"/>
      <c r="U71" s="17"/>
    </row>
    <row r="72" spans="1:21" s="10" customFormat="1">
      <c r="A72" s="14">
        <v>41105</v>
      </c>
      <c r="B72" s="272"/>
      <c r="C72" s="274"/>
      <c r="D72" s="281"/>
      <c r="E72" s="286"/>
      <c r="F72" s="14">
        <v>41105</v>
      </c>
      <c r="G72" s="46" t="s">
        <v>100</v>
      </c>
      <c r="H72" s="35">
        <v>25</v>
      </c>
      <c r="I72" s="35"/>
      <c r="J72" s="37" t="s">
        <v>30</v>
      </c>
      <c r="K72" s="33"/>
      <c r="U72" s="17"/>
    </row>
    <row r="73" spans="1:21" s="10" customFormat="1">
      <c r="A73" s="14">
        <v>41201</v>
      </c>
      <c r="B73" s="272"/>
      <c r="C73" s="274"/>
      <c r="D73" s="113">
        <v>412</v>
      </c>
      <c r="E73" s="114" t="s">
        <v>101</v>
      </c>
      <c r="F73" s="14">
        <v>41201</v>
      </c>
      <c r="G73" s="46" t="s">
        <v>102</v>
      </c>
      <c r="H73" s="35">
        <v>80</v>
      </c>
      <c r="I73" s="35"/>
      <c r="J73" s="37" t="s">
        <v>19</v>
      </c>
      <c r="K73" s="33"/>
      <c r="U73" s="17"/>
    </row>
    <row r="74" spans="1:21" s="10" customFormat="1">
      <c r="A74" s="14">
        <v>41202</v>
      </c>
      <c r="B74" s="272"/>
      <c r="C74" s="274"/>
      <c r="D74" s="281"/>
      <c r="E74" s="279"/>
      <c r="F74" s="14">
        <v>41202</v>
      </c>
      <c r="G74" s="46" t="s">
        <v>118</v>
      </c>
      <c r="H74" s="35">
        <v>85</v>
      </c>
      <c r="I74" s="35"/>
      <c r="J74" s="37" t="s">
        <v>19</v>
      </c>
      <c r="K74" s="33"/>
      <c r="U74" s="17"/>
    </row>
    <row r="75" spans="1:21" s="10" customFormat="1">
      <c r="A75" s="14">
        <v>41203</v>
      </c>
      <c r="B75" s="272"/>
      <c r="C75" s="274"/>
      <c r="D75" s="281"/>
      <c r="E75" s="279"/>
      <c r="F75" s="14">
        <v>41203</v>
      </c>
      <c r="G75" s="46" t="s">
        <v>352</v>
      </c>
      <c r="H75" s="35">
        <v>85</v>
      </c>
      <c r="I75" s="35"/>
      <c r="J75" s="37"/>
      <c r="K75" s="33"/>
      <c r="U75" s="17"/>
    </row>
    <row r="76" spans="1:21" s="10" customFormat="1">
      <c r="A76" s="14">
        <v>41301</v>
      </c>
      <c r="B76" s="272"/>
      <c r="C76" s="274"/>
      <c r="D76" s="113">
        <v>413</v>
      </c>
      <c r="E76" s="114" t="s">
        <v>353</v>
      </c>
      <c r="F76" s="14">
        <v>41301</v>
      </c>
      <c r="G76" s="46" t="s">
        <v>83</v>
      </c>
      <c r="H76" s="35">
        <v>70</v>
      </c>
      <c r="I76" s="35"/>
      <c r="J76" s="37"/>
      <c r="K76" s="33"/>
      <c r="U76" s="17"/>
    </row>
    <row r="77" spans="1:21" s="10" customFormat="1">
      <c r="A77" s="14">
        <v>41302</v>
      </c>
      <c r="B77" s="272"/>
      <c r="C77" s="274"/>
      <c r="D77" s="280"/>
      <c r="E77" s="115"/>
      <c r="F77" s="14">
        <v>41302</v>
      </c>
      <c r="G77" s="46" t="s">
        <v>118</v>
      </c>
      <c r="H77" s="35">
        <v>85</v>
      </c>
      <c r="I77" s="35"/>
      <c r="J77" s="37"/>
      <c r="K77" s="33"/>
      <c r="U77" s="17"/>
    </row>
    <row r="78" spans="1:21" s="10" customFormat="1">
      <c r="A78" s="14">
        <v>41401</v>
      </c>
      <c r="B78" s="272"/>
      <c r="C78" s="274"/>
      <c r="D78" s="113">
        <v>414</v>
      </c>
      <c r="E78" s="114" t="s">
        <v>117</v>
      </c>
      <c r="F78" s="14">
        <v>41401</v>
      </c>
      <c r="G78" s="46" t="s">
        <v>49</v>
      </c>
      <c r="H78" s="35">
        <v>85</v>
      </c>
      <c r="I78" s="35"/>
      <c r="J78" s="37" t="s">
        <v>30</v>
      </c>
      <c r="K78" s="33"/>
      <c r="U78" s="17"/>
    </row>
    <row r="79" spans="1:21" s="10" customFormat="1">
      <c r="A79" s="14">
        <v>41402</v>
      </c>
      <c r="B79" s="272"/>
      <c r="C79" s="274"/>
      <c r="D79" s="280"/>
      <c r="E79" s="115"/>
      <c r="F79" s="14">
        <v>41402</v>
      </c>
      <c r="G79" s="46" t="s">
        <v>118</v>
      </c>
      <c r="H79" s="35">
        <v>85</v>
      </c>
      <c r="I79" s="35"/>
      <c r="J79" s="37" t="s">
        <v>30</v>
      </c>
      <c r="K79" s="33"/>
      <c r="U79" s="17"/>
    </row>
    <row r="80" spans="1:21" s="10" customFormat="1">
      <c r="A80" s="14">
        <v>41501</v>
      </c>
      <c r="B80" s="272"/>
      <c r="C80" s="274"/>
      <c r="D80" s="113">
        <v>415</v>
      </c>
      <c r="E80" s="282" t="s">
        <v>369</v>
      </c>
      <c r="F80" s="14">
        <v>41501</v>
      </c>
      <c r="G80" s="46" t="s">
        <v>370</v>
      </c>
      <c r="H80" s="35"/>
      <c r="I80" s="35"/>
      <c r="J80" s="37"/>
      <c r="K80" s="33"/>
      <c r="U80" s="17"/>
    </row>
    <row r="81" spans="1:21" s="10" customFormat="1">
      <c r="A81" s="14">
        <v>41502</v>
      </c>
      <c r="B81" s="272"/>
      <c r="C81" s="274"/>
      <c r="D81" s="281"/>
      <c r="E81" s="274"/>
      <c r="F81" s="14">
        <v>41502</v>
      </c>
      <c r="G81" s="46" t="s">
        <v>371</v>
      </c>
      <c r="H81" s="35"/>
      <c r="I81" s="35"/>
      <c r="J81" s="37"/>
      <c r="K81" s="33"/>
      <c r="U81" s="17"/>
    </row>
    <row r="82" spans="1:21" s="10" customFormat="1">
      <c r="A82" s="14">
        <v>41503</v>
      </c>
      <c r="B82" s="272"/>
      <c r="C82" s="274"/>
      <c r="D82" s="281"/>
      <c r="E82" s="274"/>
      <c r="F82" s="14">
        <v>41503</v>
      </c>
      <c r="G82" s="46" t="s">
        <v>372</v>
      </c>
      <c r="H82" s="35"/>
      <c r="I82" s="35"/>
      <c r="J82" s="37"/>
      <c r="K82" s="33"/>
      <c r="U82" s="17"/>
    </row>
    <row r="83" spans="1:21" s="10" customFormat="1">
      <c r="A83" s="14">
        <v>41504</v>
      </c>
      <c r="B83" s="272"/>
      <c r="C83" s="274"/>
      <c r="D83" s="280"/>
      <c r="E83" s="283"/>
      <c r="F83" s="14">
        <v>41504</v>
      </c>
      <c r="G83" s="46" t="s">
        <v>373</v>
      </c>
      <c r="H83" s="35"/>
      <c r="I83" s="35"/>
      <c r="J83" s="37"/>
      <c r="K83" s="33"/>
      <c r="U83" s="17"/>
    </row>
    <row r="84" spans="1:21" s="10" customFormat="1">
      <c r="A84" s="14">
        <v>41601</v>
      </c>
      <c r="B84" s="272"/>
      <c r="C84" s="274"/>
      <c r="D84" s="113">
        <v>416</v>
      </c>
      <c r="E84" s="282" t="s">
        <v>130</v>
      </c>
      <c r="F84" s="14">
        <v>41601</v>
      </c>
      <c r="G84" s="46" t="s">
        <v>83</v>
      </c>
      <c r="H84" s="36">
        <v>25</v>
      </c>
      <c r="I84" s="35"/>
      <c r="J84" s="37" t="s">
        <v>103</v>
      </c>
      <c r="K84" s="33"/>
      <c r="U84" s="17"/>
    </row>
    <row r="85" spans="1:21" s="10" customFormat="1" ht="15" thickBot="1">
      <c r="A85" s="21">
        <v>41602</v>
      </c>
      <c r="B85" s="272"/>
      <c r="C85" s="274"/>
      <c r="D85" s="128"/>
      <c r="E85" s="116"/>
      <c r="F85" s="21">
        <v>41602</v>
      </c>
      <c r="G85" s="129" t="s">
        <v>95</v>
      </c>
      <c r="H85" s="120">
        <v>35</v>
      </c>
      <c r="I85" s="114"/>
      <c r="J85" s="18" t="s">
        <v>103</v>
      </c>
      <c r="K85" s="33"/>
      <c r="U85" s="17"/>
    </row>
    <row r="86" spans="1:21" s="10" customFormat="1">
      <c r="A86" s="20">
        <v>50101</v>
      </c>
      <c r="B86" s="271">
        <v>5</v>
      </c>
      <c r="C86" s="273" t="s">
        <v>108</v>
      </c>
      <c r="D86" s="275">
        <v>501</v>
      </c>
      <c r="E86" s="278" t="s">
        <v>377</v>
      </c>
      <c r="F86" s="20">
        <v>50101</v>
      </c>
      <c r="G86" s="45" t="s">
        <v>109</v>
      </c>
      <c r="H86" s="125">
        <v>25</v>
      </c>
      <c r="I86" s="119"/>
      <c r="J86" s="39" t="s">
        <v>19</v>
      </c>
      <c r="K86" s="33"/>
      <c r="U86" s="17"/>
    </row>
    <row r="87" spans="1:21" s="10" customFormat="1">
      <c r="A87" s="26">
        <v>50102</v>
      </c>
      <c r="B87" s="272"/>
      <c r="C87" s="274"/>
      <c r="D87" s="276"/>
      <c r="E87" s="279"/>
      <c r="F87" s="26">
        <v>50102</v>
      </c>
      <c r="G87" s="130" t="s">
        <v>110</v>
      </c>
      <c r="H87" s="127">
        <v>20</v>
      </c>
      <c r="I87" s="115"/>
      <c r="J87" s="27" t="s">
        <v>19</v>
      </c>
      <c r="K87" s="33"/>
      <c r="U87" s="17"/>
    </row>
    <row r="88" spans="1:21" s="10" customFormat="1">
      <c r="A88" s="14">
        <v>50103</v>
      </c>
      <c r="B88" s="272"/>
      <c r="C88" s="274"/>
      <c r="D88" s="276"/>
      <c r="E88" s="279"/>
      <c r="F88" s="14">
        <v>50103</v>
      </c>
      <c r="G88" s="46" t="s">
        <v>111</v>
      </c>
      <c r="H88" s="36">
        <v>15</v>
      </c>
      <c r="I88" s="35"/>
      <c r="J88" s="37" t="s">
        <v>19</v>
      </c>
      <c r="K88" s="33"/>
      <c r="U88" s="17"/>
    </row>
    <row r="89" spans="1:21" s="10" customFormat="1">
      <c r="A89" s="14">
        <v>50104</v>
      </c>
      <c r="B89" s="272"/>
      <c r="C89" s="274"/>
      <c r="D89" s="276"/>
      <c r="E89" s="279"/>
      <c r="F89" s="14">
        <v>50104</v>
      </c>
      <c r="G89" s="46" t="s">
        <v>112</v>
      </c>
      <c r="H89" s="36">
        <v>25</v>
      </c>
      <c r="I89" s="35"/>
      <c r="J89" s="37" t="s">
        <v>103</v>
      </c>
      <c r="K89" s="33"/>
      <c r="U89" s="17"/>
    </row>
    <row r="90" spans="1:21" s="10" customFormat="1">
      <c r="A90" s="14">
        <v>50105</v>
      </c>
      <c r="B90" s="272"/>
      <c r="C90" s="274"/>
      <c r="D90" s="276"/>
      <c r="E90" s="279"/>
      <c r="F90" s="14">
        <v>50105</v>
      </c>
      <c r="G90" s="46" t="s">
        <v>113</v>
      </c>
      <c r="H90" s="36">
        <v>20</v>
      </c>
      <c r="I90" s="35"/>
      <c r="J90" s="37" t="s">
        <v>103</v>
      </c>
      <c r="K90" s="33"/>
      <c r="U90" s="17"/>
    </row>
    <row r="91" spans="1:21" s="10" customFormat="1">
      <c r="A91" s="14">
        <v>50106</v>
      </c>
      <c r="B91" s="272"/>
      <c r="C91" s="274"/>
      <c r="D91" s="276"/>
      <c r="E91" s="279"/>
      <c r="F91" s="14">
        <v>50106</v>
      </c>
      <c r="G91" s="46" t="s">
        <v>114</v>
      </c>
      <c r="H91" s="36">
        <v>12</v>
      </c>
      <c r="I91" s="35"/>
      <c r="J91" s="37" t="s">
        <v>103</v>
      </c>
      <c r="K91" s="33"/>
      <c r="U91" s="17"/>
    </row>
    <row r="92" spans="1:21" s="10" customFormat="1">
      <c r="A92" s="14">
        <v>50107</v>
      </c>
      <c r="B92" s="272"/>
      <c r="C92" s="274"/>
      <c r="D92" s="276"/>
      <c r="E92" s="279"/>
      <c r="F92" s="14">
        <v>50107</v>
      </c>
      <c r="G92" s="46" t="s">
        <v>115</v>
      </c>
      <c r="H92" s="36">
        <v>25</v>
      </c>
      <c r="I92" s="35"/>
      <c r="J92" s="37" t="s">
        <v>103</v>
      </c>
      <c r="K92" s="33"/>
      <c r="U92" s="17"/>
    </row>
    <row r="93" spans="1:21" s="10" customFormat="1">
      <c r="A93" s="14">
        <v>50108</v>
      </c>
      <c r="B93" s="272"/>
      <c r="C93" s="274"/>
      <c r="D93" s="276"/>
      <c r="E93" s="279"/>
      <c r="F93" s="14">
        <v>50108</v>
      </c>
      <c r="G93" s="46" t="s">
        <v>116</v>
      </c>
      <c r="H93" s="36">
        <v>20</v>
      </c>
      <c r="I93" s="35"/>
      <c r="J93" s="37" t="s">
        <v>103</v>
      </c>
      <c r="K93" s="33"/>
      <c r="U93" s="17"/>
    </row>
    <row r="94" spans="1:21" s="10" customFormat="1">
      <c r="A94" s="14">
        <v>50109</v>
      </c>
      <c r="B94" s="272"/>
      <c r="C94" s="274"/>
      <c r="D94" s="276"/>
      <c r="E94" s="279"/>
      <c r="F94" s="14">
        <v>50109</v>
      </c>
      <c r="G94" s="46" t="s">
        <v>378</v>
      </c>
      <c r="H94" s="36">
        <v>20</v>
      </c>
      <c r="I94" s="35"/>
      <c r="J94" s="37" t="s">
        <v>30</v>
      </c>
      <c r="K94" s="33"/>
      <c r="U94" s="17"/>
    </row>
    <row r="95" spans="1:21" s="10" customFormat="1" ht="15" thickBot="1">
      <c r="A95" s="29">
        <v>50110</v>
      </c>
      <c r="B95" s="111"/>
      <c r="C95" s="116"/>
      <c r="D95" s="277"/>
      <c r="E95" s="112"/>
      <c r="F95" s="29">
        <v>50110</v>
      </c>
      <c r="G95" s="110" t="s">
        <v>32</v>
      </c>
      <c r="H95" s="28" t="s">
        <v>144</v>
      </c>
      <c r="I95" s="112"/>
      <c r="J95" s="30"/>
      <c r="K95" s="33"/>
      <c r="U95" s="17"/>
    </row>
    <row r="96" spans="1:21" s="10" customFormat="1" ht="16.5" customHeight="1" thickBot="1">
      <c r="A96" s="29">
        <v>60101</v>
      </c>
      <c r="B96" s="111">
        <v>6</v>
      </c>
      <c r="C96" s="112" t="s">
        <v>80</v>
      </c>
      <c r="D96" s="128">
        <v>601</v>
      </c>
      <c r="E96" s="28" t="s">
        <v>79</v>
      </c>
      <c r="F96" s="29">
        <v>60101</v>
      </c>
      <c r="G96" s="116" t="s">
        <v>49</v>
      </c>
      <c r="H96" s="112">
        <v>110</v>
      </c>
      <c r="I96" s="112"/>
      <c r="J96" s="30" t="s">
        <v>103</v>
      </c>
      <c r="K96" s="33"/>
      <c r="U96" s="17"/>
    </row>
    <row r="97" spans="2:2">
      <c r="B97">
        <v>7</v>
      </c>
    </row>
  </sheetData>
  <mergeCells count="52">
    <mergeCell ref="B2:B7"/>
    <mergeCell ref="C2:C7"/>
    <mergeCell ref="D2:D5"/>
    <mergeCell ref="E2:E5"/>
    <mergeCell ref="D6:D7"/>
    <mergeCell ref="E6:E7"/>
    <mergeCell ref="D23:D27"/>
    <mergeCell ref="E23:E27"/>
    <mergeCell ref="D28:D30"/>
    <mergeCell ref="E28:E30"/>
    <mergeCell ref="B8:B9"/>
    <mergeCell ref="C8:C9"/>
    <mergeCell ref="B10:B15"/>
    <mergeCell ref="C10:C15"/>
    <mergeCell ref="D10:D12"/>
    <mergeCell ref="E10:E12"/>
    <mergeCell ref="D13:D15"/>
    <mergeCell ref="E13:E15"/>
    <mergeCell ref="D31:D36"/>
    <mergeCell ref="E31:E36"/>
    <mergeCell ref="D37:D45"/>
    <mergeCell ref="E37:E45"/>
    <mergeCell ref="D46:D54"/>
    <mergeCell ref="E46:E54"/>
    <mergeCell ref="D55:D57"/>
    <mergeCell ref="E55:E57"/>
    <mergeCell ref="D58:D61"/>
    <mergeCell ref="E58:E61"/>
    <mergeCell ref="D62:D67"/>
    <mergeCell ref="E62:E67"/>
    <mergeCell ref="D68:D72"/>
    <mergeCell ref="E68:E72"/>
    <mergeCell ref="D73:D75"/>
    <mergeCell ref="E73:E75"/>
    <mergeCell ref="D76:D77"/>
    <mergeCell ref="E76:E77"/>
    <mergeCell ref="B86:B95"/>
    <mergeCell ref="C86:C95"/>
    <mergeCell ref="D86:D95"/>
    <mergeCell ref="E86:E95"/>
    <mergeCell ref="D78:D79"/>
    <mergeCell ref="E78:E79"/>
    <mergeCell ref="D80:D83"/>
    <mergeCell ref="E80:E83"/>
    <mergeCell ref="D84:D85"/>
    <mergeCell ref="E84:E85"/>
    <mergeCell ref="B16:B85"/>
    <mergeCell ref="C16:C85"/>
    <mergeCell ref="D16:D19"/>
    <mergeCell ref="E16:E19"/>
    <mergeCell ref="D20:D22"/>
    <mergeCell ref="E20:E22"/>
  </mergeCells>
  <pageMargins left="0.7" right="0.7" top="0.75" bottom="0.75" header="0.3" footer="0.3"/>
  <pageSetup paperSize="8" orientation="landscape"/>
  <headerFooter scaleWithDoc="1" alignWithMargins="0" differentFirst="0" differentOddEven="0"/>
  <colBreaks count="1" manualBreakCount="1">
    <brk id="11" max="96" man="1"/>
  </colBreaks>
  <extLst/>
</worksheet>
</file>

<file path=xl/worksheets/sheet5.xml><?xml version="1.0" encoding="utf-8"?>
<worksheet xmlns:r="http://schemas.openxmlformats.org/officeDocument/2006/relationships" xmlns:x14="http://schemas.microsoft.com/office/spreadsheetml/2009/9/main" xmlns:mc="http://schemas.openxmlformats.org/markup-compatibility/2006" xmlns="http://schemas.openxmlformats.org/spreadsheetml/2006/main">
  <sheetPr/>
  <dimension ref="A1:K146"/>
  <sheetViews>
    <sheetView topLeftCell="A10" view="normal" workbookViewId="0">
      <selection pane="topLeft" activeCell="G142" sqref="G142"/>
    </sheetView>
  </sheetViews>
  <sheetFormatPr defaultRowHeight="14.4" baseColWidth="0"/>
  <cols>
    <col min="3" max="3" width="18.140625" customWidth="1"/>
    <col min="5" max="5" width="35.41796875" customWidth="1"/>
    <col min="7" max="7" width="34.41796875" customWidth="1"/>
    <col min="8" max="8" width="12.41796875" customWidth="1"/>
    <col min="9" max="9" width="11" customWidth="1"/>
    <col min="10" max="10" width="11.140625" customWidth="1"/>
  </cols>
  <sheetData>
    <row r="1" spans="1:11">
      <c r="A1"/>
      <c r="B1"/>
      <c r="C1"/>
      <c r="D1"/>
      <c r="E1"/>
      <c r="F1"/>
      <c r="G1"/>
      <c r="H1"/>
      <c r="I1" s="4"/>
      <c r="J1"/>
      <c r="K1"/>
    </row>
    <row r="2" spans="1:11" ht="15" thickBot="1">
      <c r="A2"/>
      <c r="B2"/>
      <c r="C2"/>
      <c r="D2"/>
      <c r="E2"/>
      <c r="F2"/>
      <c r="G2"/>
      <c r="H2"/>
      <c r="I2" s="4"/>
      <c r="J2"/>
      <c r="K2"/>
    </row>
    <row r="3" spans="1:11" ht="63" thickBot="1">
      <c r="A3"/>
      <c r="B3" s="56" t="s">
        <v>20</v>
      </c>
      <c r="C3" s="56" t="s">
        <v>21</v>
      </c>
      <c r="D3" s="57" t="s">
        <v>22</v>
      </c>
      <c r="E3" s="58" t="s">
        <v>23</v>
      </c>
      <c r="F3" s="59" t="s">
        <v>24</v>
      </c>
      <c r="G3" s="56" t="s">
        <v>25</v>
      </c>
      <c r="H3" s="56" t="s">
        <v>26</v>
      </c>
      <c r="I3" s="56" t="s">
        <v>27</v>
      </c>
      <c r="J3" s="60" t="s">
        <v>28</v>
      </c>
      <c r="K3" s="56" t="s">
        <v>29</v>
      </c>
    </row>
    <row r="4" spans="1:11" ht="15" customHeight="1">
      <c r="A4"/>
      <c r="B4" s="61">
        <v>1</v>
      </c>
      <c r="C4" s="292" t="s">
        <v>177</v>
      </c>
      <c r="D4" s="295">
        <v>101</v>
      </c>
      <c r="E4" s="298" t="s">
        <v>178</v>
      </c>
      <c r="F4" s="74">
        <v>10101</v>
      </c>
      <c r="G4" s="75" t="s">
        <v>179</v>
      </c>
      <c r="H4" s="76">
        <v>20</v>
      </c>
      <c r="I4" s="77">
        <v>12</v>
      </c>
      <c r="J4" s="78"/>
      <c r="K4" s="79" t="s">
        <v>30</v>
      </c>
    </row>
    <row r="5" spans="1:11" ht="15" customHeight="1">
      <c r="A5"/>
      <c r="B5" s="62"/>
      <c r="C5" s="293"/>
      <c r="D5" s="296"/>
      <c r="E5" s="304"/>
      <c r="F5" s="80">
        <v>10102</v>
      </c>
      <c r="G5" s="81" t="s">
        <v>180</v>
      </c>
      <c r="H5" s="82">
        <v>25</v>
      </c>
      <c r="I5" s="83">
        <v>15</v>
      </c>
      <c r="J5" s="84"/>
      <c r="K5" s="85" t="s">
        <v>30</v>
      </c>
    </row>
    <row r="6" spans="1:11" ht="15" customHeight="1">
      <c r="A6"/>
      <c r="B6" s="62"/>
      <c r="C6" s="293"/>
      <c r="D6" s="296"/>
      <c r="E6" s="304"/>
      <c r="F6" s="80">
        <v>10103</v>
      </c>
      <c r="G6" s="81" t="s">
        <v>181</v>
      </c>
      <c r="H6" s="82">
        <v>25</v>
      </c>
      <c r="I6" s="83">
        <v>20</v>
      </c>
      <c r="J6" s="84"/>
      <c r="K6" s="85" t="s">
        <v>30</v>
      </c>
    </row>
    <row r="7" spans="1:11" ht="15" customHeight="1">
      <c r="A7"/>
      <c r="B7" s="62"/>
      <c r="C7" s="293"/>
      <c r="D7" s="296"/>
      <c r="E7" s="304"/>
      <c r="F7" s="80">
        <v>10104</v>
      </c>
      <c r="G7" s="81" t="s">
        <v>182</v>
      </c>
      <c r="H7" s="82">
        <v>25</v>
      </c>
      <c r="I7" s="83">
        <v>20</v>
      </c>
      <c r="J7" s="84"/>
      <c r="K7" s="85" t="s">
        <v>30</v>
      </c>
    </row>
    <row r="8" spans="1:11" ht="15" customHeight="1">
      <c r="A8"/>
      <c r="B8" s="62"/>
      <c r="C8" s="293"/>
      <c r="D8" s="296"/>
      <c r="E8" s="304"/>
      <c r="F8" s="80">
        <v>10105</v>
      </c>
      <c r="G8" s="81" t="s">
        <v>183</v>
      </c>
      <c r="H8" s="82">
        <v>30</v>
      </c>
      <c r="I8" s="83">
        <v>25</v>
      </c>
      <c r="J8" s="84"/>
      <c r="K8" s="85" t="s">
        <v>30</v>
      </c>
    </row>
    <row r="9" spans="1:11" ht="15" customHeight="1">
      <c r="A9"/>
      <c r="B9" s="62"/>
      <c r="C9" s="293"/>
      <c r="D9" s="296"/>
      <c r="E9" s="304"/>
      <c r="F9" s="80">
        <v>10106</v>
      </c>
      <c r="G9" s="81" t="s">
        <v>184</v>
      </c>
      <c r="H9" s="82">
        <v>25</v>
      </c>
      <c r="I9" s="83">
        <v>15</v>
      </c>
      <c r="J9" s="84"/>
      <c r="K9" s="85" t="s">
        <v>31</v>
      </c>
    </row>
    <row r="10" spans="1:11" ht="15" customHeight="1">
      <c r="A10"/>
      <c r="B10" s="62"/>
      <c r="C10" s="293"/>
      <c r="D10" s="296"/>
      <c r="E10" s="304"/>
      <c r="F10" s="80">
        <v>10107</v>
      </c>
      <c r="G10" s="81" t="s">
        <v>185</v>
      </c>
      <c r="H10" s="82">
        <v>20</v>
      </c>
      <c r="I10" s="83">
        <v>15</v>
      </c>
      <c r="J10" s="84"/>
      <c r="K10" s="85" t="s">
        <v>30</v>
      </c>
    </row>
    <row r="11" spans="1:11" ht="15" customHeight="1">
      <c r="A11"/>
      <c r="B11" s="62"/>
      <c r="C11" s="293"/>
      <c r="D11" s="296"/>
      <c r="E11" s="304"/>
      <c r="F11" s="80">
        <v>10108</v>
      </c>
      <c r="G11" s="81" t="s">
        <v>186</v>
      </c>
      <c r="H11" s="82">
        <v>20</v>
      </c>
      <c r="I11" s="83">
        <v>15</v>
      </c>
      <c r="J11" s="84"/>
      <c r="K11" s="85" t="s">
        <v>30</v>
      </c>
    </row>
    <row r="12" spans="1:11" ht="15" customHeight="1">
      <c r="A12"/>
      <c r="B12" s="62"/>
      <c r="C12" s="293"/>
      <c r="D12" s="296"/>
      <c r="E12" s="304"/>
      <c r="F12" s="80">
        <v>10109</v>
      </c>
      <c r="G12" s="81" t="s">
        <v>187</v>
      </c>
      <c r="H12" s="82">
        <v>20</v>
      </c>
      <c r="I12" s="83">
        <v>20</v>
      </c>
      <c r="J12" s="84"/>
      <c r="K12" s="85" t="s">
        <v>30</v>
      </c>
    </row>
    <row r="13" spans="1:11" ht="15" customHeight="1">
      <c r="A13"/>
      <c r="B13" s="62"/>
      <c r="C13" s="293"/>
      <c r="D13" s="296"/>
      <c r="E13" s="304"/>
      <c r="F13" s="80">
        <v>10110</v>
      </c>
      <c r="G13" s="81" t="s">
        <v>188</v>
      </c>
      <c r="H13" s="82">
        <v>20</v>
      </c>
      <c r="I13" s="83">
        <v>20</v>
      </c>
      <c r="J13" s="84"/>
      <c r="K13" s="85" t="s">
        <v>30</v>
      </c>
    </row>
    <row r="14" spans="1:11" ht="15" customHeight="1">
      <c r="A14"/>
      <c r="B14" s="62"/>
      <c r="C14" s="293"/>
      <c r="D14" s="296"/>
      <c r="E14" s="304"/>
      <c r="F14" s="80">
        <v>10111</v>
      </c>
      <c r="G14" s="81" t="s">
        <v>189</v>
      </c>
      <c r="H14" s="82">
        <v>15</v>
      </c>
      <c r="I14" s="83">
        <v>10</v>
      </c>
      <c r="J14" s="84"/>
      <c r="K14" s="85" t="s">
        <v>30</v>
      </c>
    </row>
    <row r="15" spans="1:11" ht="15" customHeight="1">
      <c r="A15"/>
      <c r="B15" s="62"/>
      <c r="C15" s="293"/>
      <c r="D15" s="296"/>
      <c r="E15" s="304"/>
      <c r="F15" s="80">
        <v>10112</v>
      </c>
      <c r="G15" s="81" t="s">
        <v>190</v>
      </c>
      <c r="H15" s="82">
        <v>20</v>
      </c>
      <c r="I15" s="83">
        <v>20</v>
      </c>
      <c r="J15" s="84"/>
      <c r="K15" s="85" t="s">
        <v>30</v>
      </c>
    </row>
    <row r="16" spans="1:11" ht="15" customHeight="1">
      <c r="A16"/>
      <c r="B16" s="62"/>
      <c r="C16" s="293"/>
      <c r="D16" s="296"/>
      <c r="E16" s="304"/>
      <c r="F16" s="80">
        <v>10113</v>
      </c>
      <c r="G16" s="81" t="s">
        <v>191</v>
      </c>
      <c r="H16" s="82">
        <v>15</v>
      </c>
      <c r="I16" s="83">
        <v>15</v>
      </c>
      <c r="J16" s="84"/>
      <c r="K16" s="85" t="s">
        <v>30</v>
      </c>
    </row>
    <row r="17" spans="1:11" ht="15" customHeight="1">
      <c r="A17"/>
      <c r="B17" s="62"/>
      <c r="C17" s="293"/>
      <c r="D17" s="296"/>
      <c r="E17" s="304"/>
      <c r="F17" s="80">
        <v>10114</v>
      </c>
      <c r="G17" s="81" t="s">
        <v>192</v>
      </c>
      <c r="H17" s="82">
        <v>12</v>
      </c>
      <c r="I17" s="83">
        <v>12</v>
      </c>
      <c r="J17" s="84"/>
      <c r="K17" s="85" t="s">
        <v>30</v>
      </c>
    </row>
    <row r="18" spans="1:11" ht="15" customHeight="1">
      <c r="A18"/>
      <c r="B18" s="62"/>
      <c r="C18" s="293"/>
      <c r="D18" s="296"/>
      <c r="E18" s="304"/>
      <c r="F18" s="80">
        <v>10115</v>
      </c>
      <c r="G18" s="81" t="s">
        <v>193</v>
      </c>
      <c r="H18" s="82">
        <v>15</v>
      </c>
      <c r="I18" s="83">
        <v>15</v>
      </c>
      <c r="J18" s="84"/>
      <c r="K18" s="85" t="s">
        <v>30</v>
      </c>
    </row>
    <row r="19" spans="1:11" ht="15" customHeight="1">
      <c r="A19"/>
      <c r="B19" s="62"/>
      <c r="C19" s="293"/>
      <c r="D19" s="296"/>
      <c r="E19" s="304"/>
      <c r="F19" s="80">
        <v>10116</v>
      </c>
      <c r="G19" s="81" t="s">
        <v>194</v>
      </c>
      <c r="H19" s="82">
        <v>15</v>
      </c>
      <c r="I19" s="83">
        <v>15</v>
      </c>
      <c r="J19" s="84"/>
      <c r="K19" s="85" t="s">
        <v>30</v>
      </c>
    </row>
    <row r="20" spans="1:11" ht="15" customHeight="1" thickBot="1">
      <c r="A20"/>
      <c r="B20" s="62"/>
      <c r="C20" s="293"/>
      <c r="D20" s="297"/>
      <c r="E20" s="305"/>
      <c r="F20" s="80">
        <v>10117</v>
      </c>
      <c r="G20" s="86" t="s">
        <v>195</v>
      </c>
      <c r="H20" s="87">
        <v>15</v>
      </c>
      <c r="I20" s="88">
        <v>15</v>
      </c>
      <c r="J20" s="89"/>
      <c r="K20" s="90" t="s">
        <v>31</v>
      </c>
    </row>
    <row r="21" spans="1:11" ht="15.75" customHeight="1">
      <c r="A21"/>
      <c r="B21" s="62"/>
      <c r="C21" s="293"/>
      <c r="D21" s="295">
        <v>102</v>
      </c>
      <c r="E21" s="298" t="s">
        <v>196</v>
      </c>
      <c r="F21" s="74">
        <v>10201</v>
      </c>
      <c r="G21" s="75" t="s">
        <v>197</v>
      </c>
      <c r="H21" s="76">
        <v>25</v>
      </c>
      <c r="I21" s="77">
        <v>25</v>
      </c>
      <c r="J21" s="78"/>
      <c r="K21" s="79" t="s">
        <v>19</v>
      </c>
    </row>
    <row r="22" spans="1:11" ht="15.75" customHeight="1">
      <c r="A22"/>
      <c r="B22" s="62"/>
      <c r="C22" s="293"/>
      <c r="D22" s="296"/>
      <c r="E22" s="304"/>
      <c r="F22" s="80">
        <v>10202</v>
      </c>
      <c r="G22" s="81" t="s">
        <v>198</v>
      </c>
      <c r="H22" s="82">
        <v>30</v>
      </c>
      <c r="I22" s="83">
        <v>30</v>
      </c>
      <c r="J22" s="84"/>
      <c r="K22" s="85" t="s">
        <v>19</v>
      </c>
    </row>
    <row r="23" spans="1:11" ht="15.75" customHeight="1">
      <c r="A23"/>
      <c r="B23" s="62"/>
      <c r="C23" s="293"/>
      <c r="D23" s="296"/>
      <c r="E23" s="304"/>
      <c r="F23" s="80">
        <v>10203</v>
      </c>
      <c r="G23" s="81" t="s">
        <v>199</v>
      </c>
      <c r="H23" s="82">
        <v>25</v>
      </c>
      <c r="I23" s="83">
        <v>15</v>
      </c>
      <c r="J23" s="84"/>
      <c r="K23" s="85" t="s">
        <v>31</v>
      </c>
    </row>
    <row r="24" spans="1:11" ht="15.75" customHeight="1">
      <c r="A24"/>
      <c r="B24" s="62"/>
      <c r="C24" s="293"/>
      <c r="D24" s="296"/>
      <c r="E24" s="304"/>
      <c r="F24" s="80">
        <v>10204</v>
      </c>
      <c r="G24" s="81" t="s">
        <v>200</v>
      </c>
      <c r="H24" s="82">
        <v>20</v>
      </c>
      <c r="I24" s="83">
        <v>20</v>
      </c>
      <c r="J24" s="84"/>
      <c r="K24" s="85" t="s">
        <v>30</v>
      </c>
    </row>
    <row r="25" spans="1:11" ht="15.75" customHeight="1">
      <c r="A25"/>
      <c r="B25" s="62"/>
      <c r="C25" s="293"/>
      <c r="D25" s="296"/>
      <c r="E25" s="304"/>
      <c r="F25" s="80">
        <v>10205</v>
      </c>
      <c r="G25" s="81" t="s">
        <v>201</v>
      </c>
      <c r="H25" s="82">
        <v>20</v>
      </c>
      <c r="I25" s="83">
        <v>20</v>
      </c>
      <c r="J25" s="84"/>
      <c r="K25" s="85" t="s">
        <v>30</v>
      </c>
    </row>
    <row r="26" spans="1:11" ht="15.75" customHeight="1">
      <c r="A26"/>
      <c r="B26" s="62"/>
      <c r="C26" s="293"/>
      <c r="D26" s="296"/>
      <c r="E26" s="304"/>
      <c r="F26" s="80">
        <v>10206</v>
      </c>
      <c r="G26" s="81" t="s">
        <v>202</v>
      </c>
      <c r="H26" s="82">
        <v>20</v>
      </c>
      <c r="I26" s="83">
        <v>15</v>
      </c>
      <c r="J26" s="84"/>
      <c r="K26" s="85" t="s">
        <v>30</v>
      </c>
    </row>
    <row r="27" spans="1:11" ht="15.75" customHeight="1">
      <c r="A27"/>
      <c r="B27" s="62"/>
      <c r="C27" s="293"/>
      <c r="D27" s="296"/>
      <c r="E27" s="304"/>
      <c r="F27" s="80">
        <v>10207</v>
      </c>
      <c r="G27" s="81" t="s">
        <v>203</v>
      </c>
      <c r="H27" s="82">
        <v>20</v>
      </c>
      <c r="I27" s="83">
        <v>20</v>
      </c>
      <c r="J27" s="84"/>
      <c r="K27" s="85" t="s">
        <v>30</v>
      </c>
    </row>
    <row r="28" spans="1:11" ht="15.75" customHeight="1">
      <c r="A28"/>
      <c r="B28" s="62"/>
      <c r="C28" s="293"/>
      <c r="D28" s="296"/>
      <c r="E28" s="304"/>
      <c r="F28" s="80">
        <v>10208</v>
      </c>
      <c r="G28" s="81" t="s">
        <v>204</v>
      </c>
      <c r="H28" s="82">
        <v>30</v>
      </c>
      <c r="I28" s="83">
        <v>15</v>
      </c>
      <c r="J28" s="84"/>
      <c r="K28" s="85" t="s">
        <v>19</v>
      </c>
    </row>
    <row r="29" spans="1:11" ht="15.75" customHeight="1">
      <c r="A29"/>
      <c r="B29" s="62"/>
      <c r="C29" s="293"/>
      <c r="D29" s="296"/>
      <c r="E29" s="304"/>
      <c r="F29" s="80">
        <v>10209</v>
      </c>
      <c r="G29" s="81" t="s">
        <v>205</v>
      </c>
      <c r="H29" s="82">
        <v>15</v>
      </c>
      <c r="I29" s="83">
        <v>15</v>
      </c>
      <c r="J29" s="84"/>
      <c r="K29" s="85" t="s">
        <v>30</v>
      </c>
    </row>
    <row r="30" spans="1:11" ht="15.75" customHeight="1">
      <c r="A30"/>
      <c r="B30" s="62"/>
      <c r="C30" s="293"/>
      <c r="D30" s="296"/>
      <c r="E30" s="304"/>
      <c r="F30" s="80">
        <v>10210</v>
      </c>
      <c r="G30" s="81" t="s">
        <v>206</v>
      </c>
      <c r="H30" s="82">
        <v>10</v>
      </c>
      <c r="I30" s="83">
        <v>10</v>
      </c>
      <c r="J30" s="84"/>
      <c r="K30" s="85" t="s">
        <v>30</v>
      </c>
    </row>
    <row r="31" spans="1:11" ht="15.75" customHeight="1">
      <c r="A31"/>
      <c r="B31" s="62"/>
      <c r="C31" s="293"/>
      <c r="D31" s="296"/>
      <c r="E31" s="304"/>
      <c r="F31" s="80">
        <v>10211</v>
      </c>
      <c r="G31" s="81" t="s">
        <v>207</v>
      </c>
      <c r="H31" s="82">
        <v>10</v>
      </c>
      <c r="I31" s="83">
        <v>10</v>
      </c>
      <c r="J31" s="84"/>
      <c r="K31" s="85" t="s">
        <v>30</v>
      </c>
    </row>
    <row r="32" spans="1:11" ht="15.75" customHeight="1">
      <c r="A32"/>
      <c r="B32" s="62"/>
      <c r="C32" s="293"/>
      <c r="D32" s="296"/>
      <c r="E32" s="304"/>
      <c r="F32" s="80"/>
      <c r="G32" s="91" t="s">
        <v>208</v>
      </c>
      <c r="H32" s="92">
        <v>10</v>
      </c>
      <c r="I32" s="93"/>
      <c r="J32" s="94"/>
      <c r="K32" s="95"/>
    </row>
    <row r="33" spans="1:11" ht="15.75" customHeight="1" thickBot="1">
      <c r="A33"/>
      <c r="B33" s="62"/>
      <c r="C33" s="293"/>
      <c r="D33" s="297"/>
      <c r="E33" s="305"/>
      <c r="F33" s="96">
        <v>10212</v>
      </c>
      <c r="G33" s="86" t="s">
        <v>209</v>
      </c>
      <c r="H33" s="87">
        <v>25</v>
      </c>
      <c r="I33" s="88">
        <v>20</v>
      </c>
      <c r="J33" s="89"/>
      <c r="K33" s="90" t="s">
        <v>19</v>
      </c>
    </row>
    <row r="34" spans="1:11" ht="17.25" customHeight="1">
      <c r="A34"/>
      <c r="B34" s="62"/>
      <c r="C34" s="293"/>
      <c r="D34" s="296">
        <v>103</v>
      </c>
      <c r="E34" s="298" t="s">
        <v>210</v>
      </c>
      <c r="F34" s="80">
        <v>10301</v>
      </c>
      <c r="G34" s="75" t="s">
        <v>211</v>
      </c>
      <c r="H34" s="76">
        <v>15</v>
      </c>
      <c r="I34" s="77">
        <v>15</v>
      </c>
      <c r="J34" s="78"/>
      <c r="K34" s="79" t="s">
        <v>31</v>
      </c>
    </row>
    <row r="35" spans="1:11" ht="17.25" customHeight="1">
      <c r="A35"/>
      <c r="B35" s="62"/>
      <c r="C35" s="293"/>
      <c r="D35" s="296"/>
      <c r="E35" s="304"/>
      <c r="F35" s="80">
        <v>10302</v>
      </c>
      <c r="G35" s="81" t="s">
        <v>212</v>
      </c>
      <c r="H35" s="82">
        <v>20</v>
      </c>
      <c r="I35" s="83">
        <v>15</v>
      </c>
      <c r="J35" s="84"/>
      <c r="K35" s="85" t="s">
        <v>30</v>
      </c>
    </row>
    <row r="36" spans="1:11" ht="17.25" customHeight="1" thickBot="1">
      <c r="A36"/>
      <c r="B36" s="62"/>
      <c r="C36" s="293"/>
      <c r="D36" s="297"/>
      <c r="E36" s="305"/>
      <c r="F36" s="96">
        <v>10303</v>
      </c>
      <c r="G36" s="86" t="s">
        <v>213</v>
      </c>
      <c r="H36" s="87">
        <v>15</v>
      </c>
      <c r="I36" s="88">
        <v>15</v>
      </c>
      <c r="J36" s="89"/>
      <c r="K36" s="90" t="s">
        <v>30</v>
      </c>
    </row>
    <row r="37" spans="1:11" ht="15.75" customHeight="1">
      <c r="A37"/>
      <c r="B37" s="62"/>
      <c r="C37" s="293"/>
      <c r="D37" s="295">
        <v>104</v>
      </c>
      <c r="E37" s="298" t="s">
        <v>214</v>
      </c>
      <c r="F37" s="80">
        <v>10401</v>
      </c>
      <c r="G37" s="75" t="s">
        <v>215</v>
      </c>
      <c r="H37" s="76">
        <v>25</v>
      </c>
      <c r="I37" s="77">
        <v>25</v>
      </c>
      <c r="J37" s="78"/>
      <c r="K37" s="79" t="s">
        <v>19</v>
      </c>
    </row>
    <row r="38" spans="1:11" ht="15.75" customHeight="1">
      <c r="A38"/>
      <c r="B38" s="62"/>
      <c r="C38" s="293"/>
      <c r="D38" s="296"/>
      <c r="E38" s="304"/>
      <c r="F38" s="80">
        <v>10402</v>
      </c>
      <c r="G38" s="81" t="s">
        <v>216</v>
      </c>
      <c r="H38" s="82">
        <v>25</v>
      </c>
      <c r="I38" s="83">
        <v>25</v>
      </c>
      <c r="J38" s="84"/>
      <c r="K38" s="85" t="s">
        <v>19</v>
      </c>
    </row>
    <row r="39" spans="1:11" ht="15.75" customHeight="1">
      <c r="A39"/>
      <c r="B39" s="62"/>
      <c r="C39" s="293"/>
      <c r="D39" s="296"/>
      <c r="E39" s="304"/>
      <c r="F39" s="80">
        <v>10403</v>
      </c>
      <c r="G39" s="81" t="s">
        <v>217</v>
      </c>
      <c r="H39" s="82">
        <v>15</v>
      </c>
      <c r="I39" s="83">
        <v>15</v>
      </c>
      <c r="J39" s="84"/>
      <c r="K39" s="85" t="s">
        <v>30</v>
      </c>
    </row>
    <row r="40" spans="1:11" ht="15.75" customHeight="1">
      <c r="A40"/>
      <c r="B40" s="62"/>
      <c r="C40" s="293"/>
      <c r="D40" s="296"/>
      <c r="E40" s="304"/>
      <c r="F40" s="80">
        <v>10404</v>
      </c>
      <c r="G40" s="81" t="s">
        <v>218</v>
      </c>
      <c r="H40" s="82">
        <v>25</v>
      </c>
      <c r="I40" s="83">
        <v>20</v>
      </c>
      <c r="J40" s="84"/>
      <c r="K40" s="85" t="s">
        <v>30</v>
      </c>
    </row>
    <row r="41" spans="1:11" ht="15.75" customHeight="1">
      <c r="A41"/>
      <c r="B41" s="62"/>
      <c r="C41" s="293"/>
      <c r="D41" s="296"/>
      <c r="E41" s="304"/>
      <c r="F41" s="80">
        <v>10405</v>
      </c>
      <c r="G41" s="81" t="s">
        <v>219</v>
      </c>
      <c r="H41" s="82">
        <v>20</v>
      </c>
      <c r="I41" s="83">
        <v>20</v>
      </c>
      <c r="J41" s="84"/>
      <c r="K41" s="85" t="s">
        <v>30</v>
      </c>
    </row>
    <row r="42" spans="1:11" ht="15.75" customHeight="1">
      <c r="A42"/>
      <c r="B42" s="62"/>
      <c r="C42" s="293"/>
      <c r="D42" s="296"/>
      <c r="E42" s="304"/>
      <c r="F42" s="80">
        <v>10406</v>
      </c>
      <c r="G42" s="91" t="s">
        <v>220</v>
      </c>
      <c r="H42" s="92">
        <v>20</v>
      </c>
      <c r="I42" s="83">
        <v>20</v>
      </c>
      <c r="J42" s="84"/>
      <c r="K42" s="85" t="s">
        <v>19</v>
      </c>
    </row>
    <row r="43" spans="1:11" ht="15.75" customHeight="1" thickBot="1">
      <c r="A43"/>
      <c r="B43" s="62"/>
      <c r="C43" s="293"/>
      <c r="D43" s="297"/>
      <c r="E43" s="305"/>
      <c r="F43" s="96">
        <v>10407</v>
      </c>
      <c r="G43" s="86" t="s">
        <v>221</v>
      </c>
      <c r="H43" s="87">
        <v>20</v>
      </c>
      <c r="I43" s="88">
        <v>20</v>
      </c>
      <c r="J43" s="89"/>
      <c r="K43" s="90" t="s">
        <v>31</v>
      </c>
    </row>
    <row r="44" spans="1:11" ht="15" customHeight="1">
      <c r="A44"/>
      <c r="B44" s="62"/>
      <c r="C44" s="293"/>
      <c r="D44" s="295">
        <v>105</v>
      </c>
      <c r="E44" s="292" t="s">
        <v>222</v>
      </c>
      <c r="F44" s="80">
        <v>10501</v>
      </c>
      <c r="G44" s="97" t="s">
        <v>223</v>
      </c>
      <c r="H44" s="76">
        <v>15</v>
      </c>
      <c r="I44" s="77">
        <v>15</v>
      </c>
      <c r="J44" s="78"/>
      <c r="K44" s="79" t="s">
        <v>30</v>
      </c>
    </row>
    <row r="45" spans="1:11" ht="15" customHeight="1">
      <c r="A45"/>
      <c r="B45" s="62"/>
      <c r="C45" s="293"/>
      <c r="D45" s="296"/>
      <c r="E45" s="312"/>
      <c r="F45" s="80">
        <v>10502</v>
      </c>
      <c r="G45" s="98" t="s">
        <v>224</v>
      </c>
      <c r="H45" s="82">
        <v>25</v>
      </c>
      <c r="I45" s="83">
        <v>20</v>
      </c>
      <c r="J45" s="84"/>
      <c r="K45" s="85" t="s">
        <v>30</v>
      </c>
    </row>
    <row r="46" spans="1:11" ht="15" customHeight="1" thickBot="1">
      <c r="A46"/>
      <c r="B46" s="62"/>
      <c r="C46" s="293"/>
      <c r="D46" s="297"/>
      <c r="E46" s="309"/>
      <c r="F46" s="96">
        <v>10503</v>
      </c>
      <c r="G46" s="99" t="s">
        <v>225</v>
      </c>
      <c r="H46" s="87">
        <v>20</v>
      </c>
      <c r="I46" s="88">
        <v>20</v>
      </c>
      <c r="J46" s="89"/>
      <c r="K46" s="90" t="s">
        <v>19</v>
      </c>
    </row>
    <row r="47" spans="1:11" ht="30" customHeight="1">
      <c r="A47"/>
      <c r="B47" s="62"/>
      <c r="C47" s="293"/>
      <c r="D47" s="295">
        <v>106</v>
      </c>
      <c r="E47" s="298" t="s">
        <v>226</v>
      </c>
      <c r="F47" s="74">
        <v>10601</v>
      </c>
      <c r="G47" s="75" t="s">
        <v>227</v>
      </c>
      <c r="H47" s="76">
        <v>25</v>
      </c>
      <c r="I47" s="77">
        <v>25</v>
      </c>
      <c r="J47" s="78"/>
      <c r="K47" s="79" t="s">
        <v>19</v>
      </c>
    </row>
    <row r="48" spans="1:11" ht="30" customHeight="1">
      <c r="A48"/>
      <c r="B48" s="62"/>
      <c r="C48" s="293"/>
      <c r="D48" s="296"/>
      <c r="E48" s="304"/>
      <c r="F48" s="80">
        <v>10602</v>
      </c>
      <c r="G48" s="81" t="s">
        <v>228</v>
      </c>
      <c r="H48" s="82">
        <v>30</v>
      </c>
      <c r="I48" s="83">
        <v>20</v>
      </c>
      <c r="J48" s="84"/>
      <c r="K48" s="85" t="s">
        <v>19</v>
      </c>
    </row>
    <row r="49" spans="1:11" ht="30" customHeight="1">
      <c r="A49"/>
      <c r="B49" s="62"/>
      <c r="C49" s="293"/>
      <c r="D49" s="296"/>
      <c r="E49" s="304"/>
      <c r="F49" s="80">
        <v>10603</v>
      </c>
      <c r="G49" s="81" t="s">
        <v>229</v>
      </c>
      <c r="H49" s="82">
        <v>10</v>
      </c>
      <c r="I49" s="83"/>
      <c r="J49" s="84"/>
      <c r="K49" s="85" t="s">
        <v>30</v>
      </c>
    </row>
    <row r="50" spans="1:11" ht="30" customHeight="1">
      <c r="A50"/>
      <c r="B50" s="62"/>
      <c r="C50" s="293"/>
      <c r="D50" s="296"/>
      <c r="E50" s="304"/>
      <c r="F50" s="80">
        <v>10604</v>
      </c>
      <c r="G50" s="81" t="s">
        <v>230</v>
      </c>
      <c r="H50" s="82">
        <v>10</v>
      </c>
      <c r="I50" s="83">
        <v>10</v>
      </c>
      <c r="J50" s="84"/>
      <c r="K50" s="85" t="s">
        <v>30</v>
      </c>
    </row>
    <row r="51" spans="1:11" ht="30" customHeight="1" thickBot="1">
      <c r="A51"/>
      <c r="B51" s="62"/>
      <c r="C51" s="293"/>
      <c r="D51" s="297"/>
      <c r="E51" s="305"/>
      <c r="F51" s="96">
        <v>10605</v>
      </c>
      <c r="G51" s="86" t="s">
        <v>231</v>
      </c>
      <c r="H51" s="87">
        <v>20</v>
      </c>
      <c r="I51" s="88">
        <v>15</v>
      </c>
      <c r="J51" s="89"/>
      <c r="K51" s="90" t="s">
        <v>31</v>
      </c>
    </row>
    <row r="52" spans="1:11" ht="30" customHeight="1">
      <c r="A52"/>
      <c r="B52" s="62"/>
      <c r="C52" s="293"/>
      <c r="D52" s="295">
        <v>107</v>
      </c>
      <c r="E52" s="298" t="s">
        <v>232</v>
      </c>
      <c r="F52" s="80">
        <v>10701</v>
      </c>
      <c r="G52" s="75" t="s">
        <v>233</v>
      </c>
      <c r="H52" s="76">
        <v>20</v>
      </c>
      <c r="I52" s="77">
        <v>15</v>
      </c>
      <c r="J52" s="78"/>
      <c r="K52" s="79" t="s">
        <v>30</v>
      </c>
    </row>
    <row r="53" spans="1:11" ht="30" customHeight="1">
      <c r="A53"/>
      <c r="B53" s="62"/>
      <c r="C53" s="293"/>
      <c r="D53" s="296"/>
      <c r="E53" s="304"/>
      <c r="F53" s="80">
        <v>10702</v>
      </c>
      <c r="G53" s="81" t="s">
        <v>234</v>
      </c>
      <c r="H53" s="82">
        <v>15</v>
      </c>
      <c r="I53" s="83">
        <v>15</v>
      </c>
      <c r="J53" s="84"/>
      <c r="K53" s="85" t="s">
        <v>30</v>
      </c>
    </row>
    <row r="54" spans="1:11" ht="30" customHeight="1">
      <c r="A54"/>
      <c r="B54" s="62"/>
      <c r="C54" s="293"/>
      <c r="D54" s="296"/>
      <c r="E54" s="304"/>
      <c r="F54" s="80">
        <v>10703</v>
      </c>
      <c r="G54" s="81" t="s">
        <v>235</v>
      </c>
      <c r="H54" s="82">
        <v>15</v>
      </c>
      <c r="I54" s="83">
        <v>10</v>
      </c>
      <c r="J54" s="84"/>
      <c r="K54" s="85" t="s">
        <v>30</v>
      </c>
    </row>
    <row r="55" spans="1:11" ht="30" customHeight="1">
      <c r="A55"/>
      <c r="B55" s="62"/>
      <c r="C55" s="293"/>
      <c r="D55" s="296"/>
      <c r="E55" s="304"/>
      <c r="F55" s="80">
        <v>10704</v>
      </c>
      <c r="G55" s="81" t="s">
        <v>236</v>
      </c>
      <c r="H55" s="82">
        <v>20</v>
      </c>
      <c r="I55" s="83">
        <v>15</v>
      </c>
      <c r="J55" s="84"/>
      <c r="K55" s="85" t="s">
        <v>30</v>
      </c>
    </row>
    <row r="56" spans="1:11" ht="30" customHeight="1">
      <c r="A56"/>
      <c r="B56" s="62"/>
      <c r="C56" s="293"/>
      <c r="D56" s="296"/>
      <c r="E56" s="304"/>
      <c r="F56" s="80">
        <v>10705</v>
      </c>
      <c r="G56" s="81" t="s">
        <v>237</v>
      </c>
      <c r="H56" s="82">
        <v>20</v>
      </c>
      <c r="I56" s="83">
        <v>10</v>
      </c>
      <c r="J56" s="84"/>
      <c r="K56" s="85" t="s">
        <v>30</v>
      </c>
    </row>
    <row r="57" spans="1:11" ht="30" customHeight="1" thickBot="1">
      <c r="A57"/>
      <c r="B57" s="62"/>
      <c r="C57" s="293"/>
      <c r="D57" s="297"/>
      <c r="E57" s="305"/>
      <c r="F57" s="96">
        <v>10706</v>
      </c>
      <c r="G57" s="86" t="s">
        <v>238</v>
      </c>
      <c r="H57" s="87">
        <v>15</v>
      </c>
      <c r="I57" s="88">
        <v>10</v>
      </c>
      <c r="J57" s="89"/>
      <c r="K57" s="90" t="s">
        <v>30</v>
      </c>
    </row>
    <row r="58" spans="1:11" ht="26.25" customHeight="1">
      <c r="A58"/>
      <c r="B58" s="62"/>
      <c r="C58" s="293"/>
      <c r="D58" s="295">
        <v>108</v>
      </c>
      <c r="E58" s="312" t="s">
        <v>239</v>
      </c>
      <c r="F58" s="80">
        <v>10801</v>
      </c>
      <c r="G58" s="97" t="s">
        <v>240</v>
      </c>
      <c r="H58" s="76">
        <v>20</v>
      </c>
      <c r="I58" s="77">
        <v>20</v>
      </c>
      <c r="J58" s="78"/>
      <c r="K58" s="79" t="s">
        <v>30</v>
      </c>
    </row>
    <row r="59" spans="1:11" ht="26.25" customHeight="1">
      <c r="A59"/>
      <c r="B59" s="62"/>
      <c r="C59" s="293"/>
      <c r="D59" s="296"/>
      <c r="E59" s="312"/>
      <c r="F59" s="80">
        <v>10802</v>
      </c>
      <c r="G59" s="98" t="s">
        <v>241</v>
      </c>
      <c r="H59" s="82">
        <v>15</v>
      </c>
      <c r="I59" s="83">
        <v>15</v>
      </c>
      <c r="J59" s="84"/>
      <c r="K59" s="85" t="s">
        <v>30</v>
      </c>
    </row>
    <row r="60" spans="1:11" ht="26.25" customHeight="1">
      <c r="A60"/>
      <c r="B60" s="62"/>
      <c r="C60" s="293"/>
      <c r="D60" s="296"/>
      <c r="E60" s="312"/>
      <c r="F60" s="80">
        <v>10803</v>
      </c>
      <c r="G60" s="98" t="s">
        <v>242</v>
      </c>
      <c r="H60" s="82">
        <v>15</v>
      </c>
      <c r="I60" s="83">
        <v>15</v>
      </c>
      <c r="J60" s="84"/>
      <c r="K60" s="85" t="s">
        <v>30</v>
      </c>
    </row>
    <row r="61" spans="1:11" ht="26.25" customHeight="1">
      <c r="A61"/>
      <c r="B61" s="62"/>
      <c r="C61" s="293"/>
      <c r="D61" s="296"/>
      <c r="E61" s="312"/>
      <c r="F61" s="80">
        <v>10804</v>
      </c>
      <c r="G61" s="98" t="s">
        <v>243</v>
      </c>
      <c r="H61" s="82">
        <v>20</v>
      </c>
      <c r="I61" s="83">
        <v>15</v>
      </c>
      <c r="J61" s="84"/>
      <c r="K61" s="85" t="s">
        <v>30</v>
      </c>
    </row>
    <row r="62" spans="1:11" ht="26.25" customHeight="1">
      <c r="A62"/>
      <c r="B62" s="62"/>
      <c r="C62" s="293"/>
      <c r="D62" s="296"/>
      <c r="E62" s="312"/>
      <c r="F62" s="80">
        <v>10805</v>
      </c>
      <c r="G62" s="98" t="s">
        <v>244</v>
      </c>
      <c r="H62" s="82">
        <v>10</v>
      </c>
      <c r="I62" s="83">
        <v>10</v>
      </c>
      <c r="J62" s="84"/>
      <c r="K62" s="85" t="s">
        <v>30</v>
      </c>
    </row>
    <row r="63" spans="1:11" ht="26.25" customHeight="1">
      <c r="A63"/>
      <c r="B63" s="62"/>
      <c r="C63" s="293"/>
      <c r="D63" s="296"/>
      <c r="E63" s="312"/>
      <c r="F63" s="80">
        <v>10806</v>
      </c>
      <c r="G63" s="98" t="s">
        <v>245</v>
      </c>
      <c r="H63" s="82">
        <v>20</v>
      </c>
      <c r="I63" s="83">
        <v>20</v>
      </c>
      <c r="J63" s="84"/>
      <c r="K63" s="85" t="s">
        <v>31</v>
      </c>
    </row>
    <row r="64" spans="1:11" ht="26.25" customHeight="1">
      <c r="A64"/>
      <c r="B64" s="62"/>
      <c r="C64" s="293"/>
      <c r="D64" s="296"/>
      <c r="E64" s="312"/>
      <c r="F64" s="80">
        <v>10807</v>
      </c>
      <c r="G64" s="98" t="s">
        <v>246</v>
      </c>
      <c r="H64" s="82">
        <v>40</v>
      </c>
      <c r="I64" s="83">
        <v>40</v>
      </c>
      <c r="J64" s="84"/>
      <c r="K64" s="85" t="s">
        <v>19</v>
      </c>
    </row>
    <row r="65" spans="1:11" ht="26.25" customHeight="1">
      <c r="A65"/>
      <c r="B65" s="62"/>
      <c r="C65" s="293"/>
      <c r="D65" s="296"/>
      <c r="E65" s="312"/>
      <c r="F65" s="80">
        <v>10808</v>
      </c>
      <c r="G65" s="98" t="s">
        <v>247</v>
      </c>
      <c r="H65" s="82">
        <v>30</v>
      </c>
      <c r="I65" s="83">
        <v>30</v>
      </c>
      <c r="J65" s="84"/>
      <c r="K65" s="85" t="s">
        <v>19</v>
      </c>
    </row>
    <row r="66" spans="1:11" ht="26.25" customHeight="1">
      <c r="A66"/>
      <c r="B66" s="62"/>
      <c r="C66" s="293"/>
      <c r="D66" s="296"/>
      <c r="E66" s="312"/>
      <c r="F66" s="80">
        <v>10809</v>
      </c>
      <c r="G66" s="98" t="s">
        <v>248</v>
      </c>
      <c r="H66" s="82">
        <v>20</v>
      </c>
      <c r="I66" s="83">
        <v>20</v>
      </c>
      <c r="J66" s="84"/>
      <c r="K66" s="85" t="s">
        <v>30</v>
      </c>
    </row>
    <row r="67" spans="1:11" ht="26.25" customHeight="1">
      <c r="A67"/>
      <c r="B67" s="62"/>
      <c r="C67" s="293"/>
      <c r="D67" s="296"/>
      <c r="E67" s="312"/>
      <c r="F67" s="80">
        <v>10810</v>
      </c>
      <c r="G67" s="98" t="s">
        <v>249</v>
      </c>
      <c r="H67" s="82">
        <v>10</v>
      </c>
      <c r="I67" s="83">
        <v>10</v>
      </c>
      <c r="J67" s="84"/>
      <c r="K67" s="85" t="s">
        <v>30</v>
      </c>
    </row>
    <row r="68" spans="1:11" ht="26.25" customHeight="1">
      <c r="A68"/>
      <c r="B68" s="62"/>
      <c r="C68" s="293"/>
      <c r="D68" s="296"/>
      <c r="E68" s="312"/>
      <c r="F68" s="80">
        <v>10811</v>
      </c>
      <c r="G68" s="98" t="s">
        <v>250</v>
      </c>
      <c r="H68" s="82">
        <v>25</v>
      </c>
      <c r="I68" s="83">
        <v>25</v>
      </c>
      <c r="J68" s="84"/>
      <c r="K68" s="85" t="s">
        <v>30</v>
      </c>
    </row>
    <row r="69" spans="1:11" ht="26.25" customHeight="1">
      <c r="A69"/>
      <c r="B69" s="62"/>
      <c r="C69" s="293"/>
      <c r="D69" s="296"/>
      <c r="E69" s="312"/>
      <c r="F69" s="80">
        <v>10812</v>
      </c>
      <c r="G69" s="98" t="s">
        <v>251</v>
      </c>
      <c r="H69" s="82">
        <v>15</v>
      </c>
      <c r="I69" s="83">
        <v>15</v>
      </c>
      <c r="J69" s="84"/>
      <c r="K69" s="85" t="s">
        <v>30</v>
      </c>
    </row>
    <row r="70" spans="1:11" ht="26.25" customHeight="1">
      <c r="A70"/>
      <c r="B70" s="62"/>
      <c r="C70" s="293"/>
      <c r="D70" s="296"/>
      <c r="E70" s="312"/>
      <c r="F70" s="80">
        <v>10813</v>
      </c>
      <c r="G70" s="98" t="s">
        <v>252</v>
      </c>
      <c r="H70" s="82">
        <v>15</v>
      </c>
      <c r="I70" s="100">
        <v>15</v>
      </c>
      <c r="J70" s="84"/>
      <c r="K70" s="85" t="s">
        <v>30</v>
      </c>
    </row>
    <row r="71" spans="1:11" ht="32.25" customHeight="1">
      <c r="A71"/>
      <c r="B71" s="62"/>
      <c r="C71" s="293"/>
      <c r="D71" s="296"/>
      <c r="E71" s="312"/>
      <c r="F71" s="80">
        <v>10814</v>
      </c>
      <c r="G71" s="98" t="s">
        <v>253</v>
      </c>
      <c r="H71" s="82">
        <v>30</v>
      </c>
      <c r="I71" s="83">
        <v>20</v>
      </c>
      <c r="J71" s="84"/>
      <c r="K71" s="85" t="s">
        <v>31</v>
      </c>
    </row>
    <row r="72" spans="1:11" ht="26.25" customHeight="1" thickBot="1">
      <c r="A72"/>
      <c r="B72" s="62"/>
      <c r="C72" s="293"/>
      <c r="D72" s="297"/>
      <c r="E72" s="309"/>
      <c r="F72" s="96">
        <v>10815</v>
      </c>
      <c r="G72" s="99" t="s">
        <v>254</v>
      </c>
      <c r="H72" s="87">
        <v>25</v>
      </c>
      <c r="I72" s="88">
        <v>20</v>
      </c>
      <c r="J72" s="89"/>
      <c r="K72" s="90" t="s">
        <v>31</v>
      </c>
    </row>
    <row r="73" spans="1:11" ht="30.75" customHeight="1">
      <c r="A73"/>
      <c r="B73" s="62"/>
      <c r="C73" s="293"/>
      <c r="D73" s="295">
        <v>109</v>
      </c>
      <c r="E73" s="298" t="s">
        <v>255</v>
      </c>
      <c r="F73" s="74">
        <v>10901</v>
      </c>
      <c r="G73" s="75" t="s">
        <v>256</v>
      </c>
      <c r="H73" s="101">
        <v>25</v>
      </c>
      <c r="I73" s="77">
        <v>20</v>
      </c>
      <c r="J73" s="78"/>
      <c r="K73" s="79" t="s">
        <v>30</v>
      </c>
    </row>
    <row r="74" spans="1:11" ht="30.75" customHeight="1">
      <c r="A74"/>
      <c r="B74" s="62"/>
      <c r="C74" s="293"/>
      <c r="D74" s="296"/>
      <c r="E74" s="304"/>
      <c r="F74" s="80">
        <v>10902</v>
      </c>
      <c r="G74" s="81" t="s">
        <v>257</v>
      </c>
      <c r="H74" s="82">
        <v>25</v>
      </c>
      <c r="I74" s="83">
        <v>20</v>
      </c>
      <c r="J74" s="84"/>
      <c r="K74" s="85" t="s">
        <v>30</v>
      </c>
    </row>
    <row r="75" spans="1:11" ht="30.75" customHeight="1">
      <c r="A75"/>
      <c r="B75" s="62"/>
      <c r="C75" s="293"/>
      <c r="D75" s="296"/>
      <c r="E75" s="304"/>
      <c r="F75" s="80">
        <v>10903</v>
      </c>
      <c r="G75" s="81" t="s">
        <v>258</v>
      </c>
      <c r="H75" s="82">
        <v>25</v>
      </c>
      <c r="I75" s="83">
        <v>20</v>
      </c>
      <c r="J75" s="84"/>
      <c r="K75" s="85" t="s">
        <v>30</v>
      </c>
    </row>
    <row r="76" spans="1:11" ht="30.75" customHeight="1">
      <c r="A76"/>
      <c r="B76" s="62"/>
      <c r="C76" s="293"/>
      <c r="D76" s="296"/>
      <c r="E76" s="304"/>
      <c r="F76" s="80">
        <v>10904</v>
      </c>
      <c r="G76" s="81" t="s">
        <v>259</v>
      </c>
      <c r="H76" s="82">
        <v>20</v>
      </c>
      <c r="I76" s="83">
        <v>15</v>
      </c>
      <c r="J76" s="84"/>
      <c r="K76" s="85" t="s">
        <v>30</v>
      </c>
    </row>
    <row r="77" spans="1:11" ht="30.75" customHeight="1">
      <c r="A77"/>
      <c r="B77" s="62"/>
      <c r="C77" s="293"/>
      <c r="D77" s="296"/>
      <c r="E77" s="304"/>
      <c r="F77" s="80">
        <v>10905</v>
      </c>
      <c r="G77" s="81" t="s">
        <v>260</v>
      </c>
      <c r="H77" s="82">
        <v>10</v>
      </c>
      <c r="I77" s="83">
        <v>10</v>
      </c>
      <c r="J77" s="84"/>
      <c r="K77" s="85" t="s">
        <v>31</v>
      </c>
    </row>
    <row r="78" spans="1:11" ht="30.75" customHeight="1">
      <c r="A78"/>
      <c r="B78" s="62"/>
      <c r="C78" s="293"/>
      <c r="D78" s="296"/>
      <c r="E78" s="304"/>
      <c r="F78" s="80">
        <v>10906</v>
      </c>
      <c r="G78" s="81" t="s">
        <v>261</v>
      </c>
      <c r="H78" s="82">
        <v>20</v>
      </c>
      <c r="I78" s="83">
        <v>15</v>
      </c>
      <c r="J78" s="84"/>
      <c r="K78" s="85" t="s">
        <v>19</v>
      </c>
    </row>
    <row r="79" spans="1:11" ht="30.75" customHeight="1">
      <c r="A79"/>
      <c r="B79" s="62"/>
      <c r="C79" s="293"/>
      <c r="D79" s="296"/>
      <c r="E79" s="304"/>
      <c r="F79" s="80">
        <v>10907</v>
      </c>
      <c r="G79" s="81" t="s">
        <v>262</v>
      </c>
      <c r="H79" s="82">
        <v>20</v>
      </c>
      <c r="I79" s="83">
        <v>15</v>
      </c>
      <c r="J79" s="84"/>
      <c r="K79" s="85" t="s">
        <v>30</v>
      </c>
    </row>
    <row r="80" spans="1:11" ht="30.75" customHeight="1">
      <c r="A80"/>
      <c r="B80" s="62"/>
      <c r="C80" s="293"/>
      <c r="D80" s="296"/>
      <c r="E80" s="304"/>
      <c r="F80" s="80">
        <v>10908</v>
      </c>
      <c r="G80" s="81" t="s">
        <v>263</v>
      </c>
      <c r="H80" s="82">
        <v>20</v>
      </c>
      <c r="I80" s="83">
        <v>20</v>
      </c>
      <c r="J80" s="84"/>
      <c r="K80" s="85" t="s">
        <v>30</v>
      </c>
    </row>
    <row r="81" spans="1:11" ht="30.75" customHeight="1">
      <c r="A81"/>
      <c r="B81" s="62"/>
      <c r="C81" s="293"/>
      <c r="D81" s="296"/>
      <c r="E81" s="304"/>
      <c r="F81" s="80">
        <v>10909</v>
      </c>
      <c r="G81" s="81" t="s">
        <v>264</v>
      </c>
      <c r="H81" s="82">
        <v>20</v>
      </c>
      <c r="I81" s="83">
        <v>20</v>
      </c>
      <c r="J81" s="84"/>
      <c r="K81" s="85" t="s">
        <v>30</v>
      </c>
    </row>
    <row r="82" spans="1:11" ht="30.75" customHeight="1">
      <c r="A82"/>
      <c r="B82" s="62"/>
      <c r="C82" s="293"/>
      <c r="D82" s="296"/>
      <c r="E82" s="304"/>
      <c r="F82" s="80">
        <v>10910</v>
      </c>
      <c r="G82" s="91" t="s">
        <v>265</v>
      </c>
      <c r="H82" s="92">
        <v>25</v>
      </c>
      <c r="I82" s="83">
        <v>25</v>
      </c>
      <c r="J82" s="84"/>
      <c r="K82" s="85" t="s">
        <v>19</v>
      </c>
    </row>
    <row r="83" spans="1:11" ht="30.75" customHeight="1" thickBot="1">
      <c r="A83"/>
      <c r="B83" s="62"/>
      <c r="C83" s="293"/>
      <c r="D83" s="297"/>
      <c r="E83" s="305"/>
      <c r="F83" s="96">
        <v>10911</v>
      </c>
      <c r="G83" s="86" t="s">
        <v>266</v>
      </c>
      <c r="H83" s="87">
        <v>30</v>
      </c>
      <c r="I83" s="88">
        <v>20</v>
      </c>
      <c r="J83" s="89"/>
      <c r="K83" s="90" t="s">
        <v>19</v>
      </c>
    </row>
    <row r="84" spans="1:11" ht="37.5" customHeight="1">
      <c r="A84"/>
      <c r="B84" s="62"/>
      <c r="C84" s="293"/>
      <c r="D84" s="295">
        <v>110</v>
      </c>
      <c r="E84" s="306" t="s">
        <v>267</v>
      </c>
      <c r="F84" s="80">
        <v>11001</v>
      </c>
      <c r="G84" s="75" t="s">
        <v>268</v>
      </c>
      <c r="H84" s="76">
        <v>15</v>
      </c>
      <c r="I84" s="77">
        <v>15</v>
      </c>
      <c r="J84" s="78"/>
      <c r="K84" s="79" t="s">
        <v>30</v>
      </c>
    </row>
    <row r="85" spans="1:11" ht="37.5" customHeight="1">
      <c r="A85"/>
      <c r="B85" s="62"/>
      <c r="C85" s="293"/>
      <c r="D85" s="296"/>
      <c r="E85" s="307"/>
      <c r="F85" s="80">
        <v>11002</v>
      </c>
      <c r="G85" s="81" t="s">
        <v>269</v>
      </c>
      <c r="H85" s="82">
        <v>10</v>
      </c>
      <c r="I85" s="83">
        <v>10</v>
      </c>
      <c r="J85" s="84"/>
      <c r="K85" s="85" t="s">
        <v>30</v>
      </c>
    </row>
    <row r="86" spans="1:11" ht="37.5" customHeight="1">
      <c r="A86"/>
      <c r="B86" s="62"/>
      <c r="C86" s="293"/>
      <c r="D86" s="296"/>
      <c r="E86" s="307"/>
      <c r="F86" s="80">
        <v>11003</v>
      </c>
      <c r="G86" s="81" t="s">
        <v>270</v>
      </c>
      <c r="H86" s="82">
        <v>15</v>
      </c>
      <c r="I86" s="83">
        <v>15</v>
      </c>
      <c r="J86" s="84"/>
      <c r="K86" s="85" t="s">
        <v>31</v>
      </c>
    </row>
    <row r="87" spans="1:11" ht="37.5" customHeight="1">
      <c r="A87"/>
      <c r="B87" s="62"/>
      <c r="C87" s="293"/>
      <c r="D87" s="296"/>
      <c r="E87" s="307"/>
      <c r="F87" s="80">
        <v>11004</v>
      </c>
      <c r="G87" s="81" t="s">
        <v>271</v>
      </c>
      <c r="H87" s="82">
        <v>20</v>
      </c>
      <c r="I87" s="83">
        <v>20</v>
      </c>
      <c r="J87" s="84"/>
      <c r="K87" s="85" t="s">
        <v>30</v>
      </c>
    </row>
    <row r="88" spans="1:11" ht="37.5" customHeight="1">
      <c r="A88"/>
      <c r="B88" s="62"/>
      <c r="C88" s="293"/>
      <c r="D88" s="296"/>
      <c r="E88" s="307"/>
      <c r="F88" s="80">
        <v>11005</v>
      </c>
      <c r="G88" s="81" t="s">
        <v>272</v>
      </c>
      <c r="H88" s="82">
        <v>30</v>
      </c>
      <c r="I88" s="83">
        <v>30</v>
      </c>
      <c r="J88" s="84"/>
      <c r="K88" s="85" t="s">
        <v>19</v>
      </c>
    </row>
    <row r="89" spans="1:11" ht="37.5" customHeight="1">
      <c r="A89"/>
      <c r="B89" s="62"/>
      <c r="C89" s="293"/>
      <c r="D89" s="296"/>
      <c r="E89" s="307"/>
      <c r="F89" s="80">
        <v>11006</v>
      </c>
      <c r="G89" s="81" t="s">
        <v>273</v>
      </c>
      <c r="H89" s="82">
        <v>15</v>
      </c>
      <c r="I89" s="83">
        <v>15</v>
      </c>
      <c r="J89" s="84"/>
      <c r="K89" s="85" t="s">
        <v>19</v>
      </c>
    </row>
    <row r="90" spans="1:11" ht="37.5" customHeight="1" thickBot="1">
      <c r="A90"/>
      <c r="B90" s="62"/>
      <c r="C90" s="293"/>
      <c r="D90" s="297"/>
      <c r="E90" s="308"/>
      <c r="F90" s="96">
        <v>11007</v>
      </c>
      <c r="G90" s="86" t="s">
        <v>274</v>
      </c>
      <c r="H90" s="87">
        <v>15</v>
      </c>
      <c r="I90" s="88">
        <v>15</v>
      </c>
      <c r="J90" s="89"/>
      <c r="K90" s="90" t="s">
        <v>30</v>
      </c>
    </row>
    <row r="91" spans="1:11" ht="22.5" customHeight="1">
      <c r="A91"/>
      <c r="B91" s="62"/>
      <c r="C91" s="293"/>
      <c r="D91" s="295">
        <v>111</v>
      </c>
      <c r="E91" s="316" t="s">
        <v>275</v>
      </c>
      <c r="F91" s="80">
        <v>11101</v>
      </c>
      <c r="G91" s="75" t="s">
        <v>276</v>
      </c>
      <c r="H91" s="76">
        <v>20</v>
      </c>
      <c r="I91" s="77">
        <v>20</v>
      </c>
      <c r="J91" s="78"/>
      <c r="K91" s="79" t="s">
        <v>30</v>
      </c>
    </row>
    <row r="92" spans="1:11" ht="22.5" customHeight="1">
      <c r="A92"/>
      <c r="B92" s="62"/>
      <c r="C92" s="293"/>
      <c r="D92" s="296"/>
      <c r="E92" s="317"/>
      <c r="F92" s="80">
        <v>11102</v>
      </c>
      <c r="G92" s="81" t="s">
        <v>277</v>
      </c>
      <c r="H92" s="82">
        <v>20</v>
      </c>
      <c r="I92" s="83">
        <v>20</v>
      </c>
      <c r="J92" s="84"/>
      <c r="K92" s="85" t="s">
        <v>30</v>
      </c>
    </row>
    <row r="93" spans="1:11" ht="22.5" customHeight="1">
      <c r="A93"/>
      <c r="B93" s="62"/>
      <c r="C93" s="293"/>
      <c r="D93" s="296"/>
      <c r="E93" s="317"/>
      <c r="F93" s="80">
        <v>11103</v>
      </c>
      <c r="G93" s="81" t="s">
        <v>278</v>
      </c>
      <c r="H93" s="82">
        <v>20</v>
      </c>
      <c r="I93" s="83">
        <v>15</v>
      </c>
      <c r="J93" s="84"/>
      <c r="K93" s="85" t="s">
        <v>31</v>
      </c>
    </row>
    <row r="94" spans="1:11" ht="22.5" customHeight="1" thickBot="1">
      <c r="A94"/>
      <c r="B94" s="63"/>
      <c r="C94" s="294"/>
      <c r="D94" s="297"/>
      <c r="E94" s="318"/>
      <c r="F94" s="96">
        <v>11104</v>
      </c>
      <c r="G94" s="86" t="s">
        <v>279</v>
      </c>
      <c r="H94" s="87"/>
      <c r="I94" s="88"/>
      <c r="J94" s="89"/>
      <c r="K94" s="90" t="s">
        <v>30</v>
      </c>
    </row>
    <row r="95" spans="1:11" ht="15.6">
      <c r="A95"/>
      <c r="B95" s="64"/>
      <c r="C95" s="65"/>
      <c r="D95" s="66"/>
      <c r="E95" s="65"/>
      <c r="F95" s="54"/>
      <c r="G95" s="67"/>
      <c r="H95" s="68"/>
      <c r="I95" s="69"/>
      <c r="J95" s="70"/>
      <c r="K95" s="48"/>
    </row>
    <row r="96" spans="1:11" ht="15.6">
      <c r="A96"/>
      <c r="B96" s="48"/>
      <c r="C96" s="65"/>
      <c r="D96" s="71"/>
      <c r="E96" s="72"/>
      <c r="F96" s="48"/>
      <c r="G96" s="48"/>
      <c r="H96" s="48"/>
      <c r="I96" s="73"/>
      <c r="J96" s="70"/>
      <c r="K96" s="48"/>
    </row>
    <row r="97" spans="1:11" ht="16.2" thickBot="1">
      <c r="A97"/>
      <c r="B97" s="48"/>
      <c r="C97" s="65"/>
      <c r="D97" s="71"/>
      <c r="E97" s="72"/>
      <c r="F97" s="48"/>
      <c r="G97" s="48"/>
      <c r="H97" s="48"/>
      <c r="I97" s="73"/>
      <c r="J97" s="70"/>
      <c r="K97" s="48"/>
    </row>
    <row r="98" spans="1:11" ht="15.6">
      <c r="A98"/>
      <c r="B98" s="292">
        <v>2</v>
      </c>
      <c r="C98" s="292" t="s">
        <v>280</v>
      </c>
      <c r="D98" s="295">
        <v>201</v>
      </c>
      <c r="E98" s="298" t="s">
        <v>281</v>
      </c>
      <c r="F98" s="61">
        <v>20101</v>
      </c>
      <c r="G98" s="75" t="s">
        <v>282</v>
      </c>
      <c r="H98" s="76">
        <v>30</v>
      </c>
      <c r="I98" s="77">
        <v>30</v>
      </c>
      <c r="J98" s="78"/>
      <c r="K98" s="79" t="s">
        <v>31</v>
      </c>
    </row>
    <row r="99" spans="1:11" ht="15.6">
      <c r="A99"/>
      <c r="B99" s="293"/>
      <c r="C99" s="293"/>
      <c r="D99" s="296"/>
      <c r="E99" s="299"/>
      <c r="F99" s="62">
        <v>20102</v>
      </c>
      <c r="G99" s="81" t="s">
        <v>283</v>
      </c>
      <c r="H99" s="82">
        <v>30</v>
      </c>
      <c r="I99" s="83">
        <v>30</v>
      </c>
      <c r="J99" s="84"/>
      <c r="K99" s="85" t="s">
        <v>30</v>
      </c>
    </row>
    <row r="100" spans="1:11" ht="15.6">
      <c r="A100"/>
      <c r="B100" s="293"/>
      <c r="C100" s="293"/>
      <c r="D100" s="296"/>
      <c r="E100" s="299"/>
      <c r="F100" s="62">
        <v>20103</v>
      </c>
      <c r="G100" s="81" t="s">
        <v>284</v>
      </c>
      <c r="H100" s="82">
        <v>25</v>
      </c>
      <c r="I100" s="83">
        <v>25</v>
      </c>
      <c r="J100" s="84"/>
      <c r="K100" s="85" t="s">
        <v>31</v>
      </c>
    </row>
    <row r="101" spans="1:11" ht="15.6">
      <c r="A101"/>
      <c r="B101" s="293"/>
      <c r="C101" s="293"/>
      <c r="D101" s="296"/>
      <c r="E101" s="299"/>
      <c r="F101" s="62">
        <v>20104</v>
      </c>
      <c r="G101" s="81" t="s">
        <v>285</v>
      </c>
      <c r="H101" s="82">
        <v>30</v>
      </c>
      <c r="I101" s="83">
        <v>30</v>
      </c>
      <c r="J101" s="84"/>
      <c r="K101" s="85" t="s">
        <v>31</v>
      </c>
    </row>
    <row r="102" spans="1:11" ht="31.2">
      <c r="A102"/>
      <c r="B102" s="293"/>
      <c r="C102" s="293"/>
      <c r="D102" s="296"/>
      <c r="E102" s="299"/>
      <c r="F102" s="62">
        <v>20105</v>
      </c>
      <c r="G102" s="81" t="s">
        <v>286</v>
      </c>
      <c r="H102" s="82">
        <v>35</v>
      </c>
      <c r="I102" s="83">
        <v>35</v>
      </c>
      <c r="J102" s="84"/>
      <c r="K102" s="85" t="s">
        <v>19</v>
      </c>
    </row>
    <row r="103" spans="1:11" ht="15.6">
      <c r="A103"/>
      <c r="B103" s="293"/>
      <c r="C103" s="293"/>
      <c r="D103" s="296"/>
      <c r="E103" s="299"/>
      <c r="F103" s="62">
        <v>20106</v>
      </c>
      <c r="G103" s="81" t="s">
        <v>287</v>
      </c>
      <c r="H103" s="82">
        <v>30</v>
      </c>
      <c r="I103" s="83">
        <v>30</v>
      </c>
      <c r="J103" s="84"/>
      <c r="K103" s="85" t="s">
        <v>31</v>
      </c>
    </row>
    <row r="104" spans="1:11" ht="16.2" thickBot="1">
      <c r="A104"/>
      <c r="B104" s="293"/>
      <c r="C104" s="293"/>
      <c r="D104" s="297"/>
      <c r="E104" s="300"/>
      <c r="F104" s="63">
        <v>20107</v>
      </c>
      <c r="G104" s="86" t="s">
        <v>288</v>
      </c>
      <c r="H104" s="87">
        <v>20</v>
      </c>
      <c r="I104" s="88">
        <v>20</v>
      </c>
      <c r="J104" s="89"/>
      <c r="K104" s="90" t="s">
        <v>31</v>
      </c>
    </row>
    <row r="105" spans="1:11" ht="15.6">
      <c r="A105"/>
      <c r="B105" s="293"/>
      <c r="C105" s="293"/>
      <c r="D105" s="301">
        <v>202</v>
      </c>
      <c r="E105" s="298" t="s">
        <v>289</v>
      </c>
      <c r="F105" s="62">
        <v>20201</v>
      </c>
      <c r="G105" s="75" t="s">
        <v>290</v>
      </c>
      <c r="H105" s="76">
        <v>20</v>
      </c>
      <c r="I105" s="77">
        <v>20</v>
      </c>
      <c r="J105" s="78"/>
      <c r="K105" s="79" t="s">
        <v>30</v>
      </c>
    </row>
    <row r="106" spans="1:11" ht="15.6">
      <c r="A106"/>
      <c r="B106" s="293"/>
      <c r="C106" s="293"/>
      <c r="D106" s="302"/>
      <c r="E106" s="304"/>
      <c r="F106" s="62">
        <v>20202</v>
      </c>
      <c r="G106" s="81" t="s">
        <v>291</v>
      </c>
      <c r="H106" s="82">
        <v>20</v>
      </c>
      <c r="I106" s="83">
        <v>20</v>
      </c>
      <c r="J106" s="84"/>
      <c r="K106" s="85" t="s">
        <v>30</v>
      </c>
    </row>
    <row r="107" spans="1:11" ht="15.6">
      <c r="A107"/>
      <c r="B107" s="293"/>
      <c r="C107" s="293"/>
      <c r="D107" s="302"/>
      <c r="E107" s="304"/>
      <c r="F107" s="62">
        <v>20203</v>
      </c>
      <c r="G107" s="81" t="s">
        <v>292</v>
      </c>
      <c r="H107" s="82">
        <v>20</v>
      </c>
      <c r="I107" s="83">
        <v>20</v>
      </c>
      <c r="J107" s="84"/>
      <c r="K107" s="85" t="s">
        <v>30</v>
      </c>
    </row>
    <row r="108" spans="1:11" ht="15.6">
      <c r="A108"/>
      <c r="B108" s="293"/>
      <c r="C108" s="293"/>
      <c r="D108" s="302"/>
      <c r="E108" s="304"/>
      <c r="F108" s="62">
        <v>20204</v>
      </c>
      <c r="G108" s="81" t="s">
        <v>293</v>
      </c>
      <c r="H108" s="82">
        <v>20</v>
      </c>
      <c r="I108" s="83">
        <v>20</v>
      </c>
      <c r="J108" s="84"/>
      <c r="K108" s="85" t="s">
        <v>30</v>
      </c>
    </row>
    <row r="109" spans="1:11" ht="15.6">
      <c r="A109"/>
      <c r="B109" s="293"/>
      <c r="C109" s="293"/>
      <c r="D109" s="302"/>
      <c r="E109" s="304"/>
      <c r="F109" s="62">
        <v>20205</v>
      </c>
      <c r="G109" s="81" t="s">
        <v>294</v>
      </c>
      <c r="H109" s="82">
        <v>10</v>
      </c>
      <c r="I109" s="83">
        <v>10</v>
      </c>
      <c r="J109" s="84"/>
      <c r="K109" s="85" t="s">
        <v>30</v>
      </c>
    </row>
    <row r="110" spans="1:11" ht="31.2">
      <c r="A110"/>
      <c r="B110" s="293"/>
      <c r="C110" s="293"/>
      <c r="D110" s="302"/>
      <c r="E110" s="304"/>
      <c r="F110" s="62">
        <v>20206</v>
      </c>
      <c r="G110" s="81" t="s">
        <v>295</v>
      </c>
      <c r="H110" s="82">
        <v>25</v>
      </c>
      <c r="I110" s="83">
        <v>25</v>
      </c>
      <c r="J110" s="84"/>
      <c r="K110" s="85" t="s">
        <v>19</v>
      </c>
    </row>
    <row r="111" spans="1:11" ht="31.2">
      <c r="A111"/>
      <c r="B111" s="293"/>
      <c r="C111" s="293"/>
      <c r="D111" s="302"/>
      <c r="E111" s="304"/>
      <c r="F111" s="62">
        <v>20207</v>
      </c>
      <c r="G111" s="81" t="s">
        <v>296</v>
      </c>
      <c r="H111" s="82">
        <v>25</v>
      </c>
      <c r="I111" s="83">
        <v>25</v>
      </c>
      <c r="J111" s="84"/>
      <c r="K111" s="85" t="s">
        <v>30</v>
      </c>
    </row>
    <row r="112" spans="1:11" ht="16.2" thickBot="1">
      <c r="A112"/>
      <c r="B112" s="293"/>
      <c r="C112" s="293"/>
      <c r="D112" s="303"/>
      <c r="E112" s="305"/>
      <c r="F112" s="62">
        <v>20208</v>
      </c>
      <c r="G112" s="86" t="s">
        <v>297</v>
      </c>
      <c r="H112" s="87">
        <v>20</v>
      </c>
      <c r="I112" s="88">
        <v>20</v>
      </c>
      <c r="J112" s="89"/>
      <c r="K112" s="90" t="s">
        <v>30</v>
      </c>
    </row>
    <row r="113" spans="1:11" ht="15.6">
      <c r="A113"/>
      <c r="B113" s="293"/>
      <c r="C113" s="293"/>
      <c r="D113" s="301">
        <v>203</v>
      </c>
      <c r="E113" s="306" t="s">
        <v>298</v>
      </c>
      <c r="F113" s="61">
        <v>20301</v>
      </c>
      <c r="G113" s="75" t="s">
        <v>299</v>
      </c>
      <c r="H113" s="76">
        <v>25</v>
      </c>
      <c r="I113" s="77">
        <v>20</v>
      </c>
      <c r="J113" s="78"/>
      <c r="K113" s="79" t="s">
        <v>30</v>
      </c>
    </row>
    <row r="114" spans="1:11" ht="15.6">
      <c r="A114"/>
      <c r="B114" s="293"/>
      <c r="C114" s="293"/>
      <c r="D114" s="302"/>
      <c r="E114" s="307"/>
      <c r="F114" s="62">
        <v>20302</v>
      </c>
      <c r="G114" s="81" t="s">
        <v>300</v>
      </c>
      <c r="H114" s="82">
        <v>15</v>
      </c>
      <c r="I114" s="83">
        <v>15</v>
      </c>
      <c r="J114" s="84"/>
      <c r="K114" s="85" t="s">
        <v>30</v>
      </c>
    </row>
    <row r="115" spans="1:11" ht="15.6">
      <c r="A115"/>
      <c r="B115" s="293"/>
      <c r="C115" s="293"/>
      <c r="D115" s="302"/>
      <c r="E115" s="307"/>
      <c r="F115" s="62">
        <v>20303</v>
      </c>
      <c r="G115" s="81" t="s">
        <v>301</v>
      </c>
      <c r="H115" s="82">
        <v>20</v>
      </c>
      <c r="I115" s="83">
        <v>20</v>
      </c>
      <c r="J115" s="84"/>
      <c r="K115" s="85" t="s">
        <v>30</v>
      </c>
    </row>
    <row r="116" spans="1:11" ht="31.8" thickBot="1">
      <c r="A116"/>
      <c r="B116" s="293"/>
      <c r="C116" s="293"/>
      <c r="D116" s="303"/>
      <c r="E116" s="308"/>
      <c r="F116" s="63">
        <v>20304</v>
      </c>
      <c r="G116" s="86" t="s">
        <v>302</v>
      </c>
      <c r="H116" s="87">
        <v>15</v>
      </c>
      <c r="I116" s="88">
        <v>15</v>
      </c>
      <c r="J116" s="89"/>
      <c r="K116" s="90" t="s">
        <v>31</v>
      </c>
    </row>
    <row r="117" spans="1:11" ht="15.6">
      <c r="A117"/>
      <c r="B117" s="293"/>
      <c r="C117" s="293"/>
      <c r="D117" s="301">
        <v>204</v>
      </c>
      <c r="E117" s="306" t="s">
        <v>303</v>
      </c>
      <c r="F117" s="62">
        <v>20401</v>
      </c>
      <c r="G117" s="75" t="s">
        <v>304</v>
      </c>
      <c r="H117" s="76">
        <v>15</v>
      </c>
      <c r="I117" s="77">
        <v>15</v>
      </c>
      <c r="J117" s="78"/>
      <c r="K117" s="79" t="s">
        <v>31</v>
      </c>
    </row>
    <row r="118" spans="1:11" ht="15.6">
      <c r="A118"/>
      <c r="B118" s="293"/>
      <c r="C118" s="293"/>
      <c r="D118" s="302"/>
      <c r="E118" s="307"/>
      <c r="F118" s="62">
        <v>20402</v>
      </c>
      <c r="G118" s="81" t="s">
        <v>305</v>
      </c>
      <c r="H118" s="82">
        <v>20</v>
      </c>
      <c r="I118" s="83">
        <v>15</v>
      </c>
      <c r="J118" s="84"/>
      <c r="K118" s="85" t="s">
        <v>19</v>
      </c>
    </row>
    <row r="119" spans="1:11" ht="15.6">
      <c r="A119"/>
      <c r="B119" s="293"/>
      <c r="C119" s="293"/>
      <c r="D119" s="302"/>
      <c r="E119" s="307"/>
      <c r="F119" s="62">
        <v>20403</v>
      </c>
      <c r="G119" s="81" t="s">
        <v>306</v>
      </c>
      <c r="H119" s="82">
        <v>15</v>
      </c>
      <c r="I119" s="83">
        <v>15</v>
      </c>
      <c r="J119" s="84"/>
      <c r="K119" s="85" t="s">
        <v>19</v>
      </c>
    </row>
    <row r="120" spans="1:11" ht="15.6">
      <c r="A120"/>
      <c r="B120" s="293"/>
      <c r="C120" s="293"/>
      <c r="D120" s="302"/>
      <c r="E120" s="307"/>
      <c r="F120" s="62">
        <v>20404</v>
      </c>
      <c r="G120" s="81" t="s">
        <v>307</v>
      </c>
      <c r="H120" s="82">
        <v>15</v>
      </c>
      <c r="I120" s="83">
        <v>15</v>
      </c>
      <c r="J120" s="84"/>
      <c r="K120" s="85" t="s">
        <v>31</v>
      </c>
    </row>
    <row r="121" spans="1:11" ht="31.2">
      <c r="A121"/>
      <c r="B121" s="293"/>
      <c r="C121" s="293"/>
      <c r="D121" s="302"/>
      <c r="E121" s="307"/>
      <c r="F121" s="62">
        <v>20405</v>
      </c>
      <c r="G121" s="81" t="s">
        <v>308</v>
      </c>
      <c r="H121" s="82">
        <v>20</v>
      </c>
      <c r="I121" s="83">
        <v>20</v>
      </c>
      <c r="J121" s="84"/>
      <c r="K121" s="85" t="s">
        <v>19</v>
      </c>
    </row>
    <row r="122" spans="1:11" ht="31.2">
      <c r="A122"/>
      <c r="B122" s="293"/>
      <c r="C122" s="293"/>
      <c r="D122" s="302"/>
      <c r="E122" s="307"/>
      <c r="F122" s="62">
        <v>20406</v>
      </c>
      <c r="G122" s="81" t="s">
        <v>309</v>
      </c>
      <c r="H122" s="102">
        <v>15</v>
      </c>
      <c r="I122" s="83">
        <v>15</v>
      </c>
      <c r="J122" s="84"/>
      <c r="K122" s="85" t="s">
        <v>19</v>
      </c>
    </row>
    <row r="123" spans="1:11" ht="15.6">
      <c r="A123"/>
      <c r="B123" s="293"/>
      <c r="C123" s="293"/>
      <c r="D123" s="302"/>
      <c r="E123" s="307"/>
      <c r="F123" s="62">
        <v>20407</v>
      </c>
      <c r="G123" s="81" t="s">
        <v>310</v>
      </c>
      <c r="H123" s="82">
        <v>25</v>
      </c>
      <c r="I123" s="83">
        <v>25</v>
      </c>
      <c r="J123" s="84"/>
      <c r="K123" s="85" t="s">
        <v>31</v>
      </c>
    </row>
    <row r="124" spans="1:11" ht="15.6">
      <c r="A124"/>
      <c r="B124" s="293"/>
      <c r="C124" s="293"/>
      <c r="D124" s="302"/>
      <c r="E124" s="307"/>
      <c r="F124" s="62">
        <v>20408</v>
      </c>
      <c r="G124" s="81" t="s">
        <v>311</v>
      </c>
      <c r="H124" s="82">
        <v>30</v>
      </c>
      <c r="I124" s="83">
        <v>30</v>
      </c>
      <c r="J124" s="84"/>
      <c r="K124" s="85" t="s">
        <v>31</v>
      </c>
    </row>
    <row r="125" spans="1:11" ht="31.2">
      <c r="A125"/>
      <c r="B125" s="293"/>
      <c r="C125" s="293"/>
      <c r="D125" s="302"/>
      <c r="E125" s="307"/>
      <c r="F125" s="62">
        <v>20409</v>
      </c>
      <c r="G125" s="81" t="s">
        <v>312</v>
      </c>
      <c r="H125" s="82">
        <v>15</v>
      </c>
      <c r="I125" s="83">
        <v>15</v>
      </c>
      <c r="J125" s="84"/>
      <c r="K125" s="85" t="s">
        <v>19</v>
      </c>
    </row>
    <row r="126" spans="1:11" ht="15.6">
      <c r="A126"/>
      <c r="B126" s="293"/>
      <c r="C126" s="293"/>
      <c r="D126" s="302"/>
      <c r="E126" s="307"/>
      <c r="F126" s="62">
        <v>20410</v>
      </c>
      <c r="G126" s="81" t="s">
        <v>313</v>
      </c>
      <c r="H126" s="82">
        <v>25</v>
      </c>
      <c r="I126" s="83">
        <v>25</v>
      </c>
      <c r="J126" s="84"/>
      <c r="K126" s="85" t="s">
        <v>19</v>
      </c>
    </row>
    <row r="127" spans="1:11" ht="16.2" thickBot="1">
      <c r="A127"/>
      <c r="B127" s="293"/>
      <c r="C127" s="293"/>
      <c r="D127" s="303"/>
      <c r="E127" s="309"/>
      <c r="F127" s="62">
        <v>20411</v>
      </c>
      <c r="G127" s="99" t="s">
        <v>314</v>
      </c>
      <c r="H127" s="87">
        <v>10</v>
      </c>
      <c r="I127" s="88">
        <v>10</v>
      </c>
      <c r="J127" s="89"/>
      <c r="K127" s="90" t="s">
        <v>19</v>
      </c>
    </row>
    <row r="128" spans="1:11" ht="15.6">
      <c r="A128"/>
      <c r="B128" s="293"/>
      <c r="C128" s="293"/>
      <c r="D128" s="301">
        <v>205</v>
      </c>
      <c r="E128" s="306" t="s">
        <v>315</v>
      </c>
      <c r="F128" s="61">
        <v>20501</v>
      </c>
      <c r="G128" s="75" t="s">
        <v>316</v>
      </c>
      <c r="H128" s="76">
        <v>20</v>
      </c>
      <c r="I128" s="77">
        <v>20</v>
      </c>
      <c r="J128" s="78"/>
      <c r="K128" s="79" t="s">
        <v>19</v>
      </c>
    </row>
    <row r="129" spans="1:11" ht="15.6">
      <c r="A129"/>
      <c r="B129" s="293"/>
      <c r="C129" s="293"/>
      <c r="D129" s="302"/>
      <c r="E129" s="310"/>
      <c r="F129" s="62">
        <v>20502</v>
      </c>
      <c r="G129" s="81" t="s">
        <v>317</v>
      </c>
      <c r="H129" s="82">
        <v>20</v>
      </c>
      <c r="I129" s="83">
        <v>15</v>
      </c>
      <c r="J129" s="84"/>
      <c r="K129" s="85" t="s">
        <v>19</v>
      </c>
    </row>
    <row r="130" spans="1:11" ht="16.2" thickBot="1">
      <c r="A130"/>
      <c r="B130" s="293"/>
      <c r="C130" s="293"/>
      <c r="D130" s="303"/>
      <c r="E130" s="311"/>
      <c r="F130" s="63">
        <v>20503</v>
      </c>
      <c r="G130" s="86" t="s">
        <v>318</v>
      </c>
      <c r="H130" s="87">
        <v>15</v>
      </c>
      <c r="I130" s="88">
        <v>15</v>
      </c>
      <c r="J130" s="89"/>
      <c r="K130" s="90" t="s">
        <v>19</v>
      </c>
    </row>
    <row r="131" spans="1:11" ht="15.6">
      <c r="A131"/>
      <c r="B131" s="293"/>
      <c r="C131" s="293"/>
      <c r="D131" s="295">
        <v>206</v>
      </c>
      <c r="E131" s="313" t="s">
        <v>319</v>
      </c>
      <c r="F131" s="62">
        <v>20601</v>
      </c>
      <c r="G131" s="97" t="s">
        <v>320</v>
      </c>
      <c r="H131" s="76">
        <v>30</v>
      </c>
      <c r="I131" s="77">
        <v>25</v>
      </c>
      <c r="J131" s="78"/>
      <c r="K131" s="79" t="s">
        <v>31</v>
      </c>
    </row>
    <row r="132" spans="1:11" ht="15.6">
      <c r="A132"/>
      <c r="B132" s="293"/>
      <c r="C132" s="293"/>
      <c r="D132" s="296"/>
      <c r="E132" s="314"/>
      <c r="F132" s="62">
        <v>20602</v>
      </c>
      <c r="G132" s="98" t="s">
        <v>321</v>
      </c>
      <c r="H132" s="82">
        <v>15</v>
      </c>
      <c r="I132" s="83">
        <v>15</v>
      </c>
      <c r="J132" s="84"/>
      <c r="K132" s="85" t="s">
        <v>31</v>
      </c>
    </row>
    <row r="133" spans="1:11" ht="15.6">
      <c r="A133"/>
      <c r="B133" s="293"/>
      <c r="C133" s="293"/>
      <c r="D133" s="296"/>
      <c r="E133" s="314"/>
      <c r="F133" s="62">
        <v>20603</v>
      </c>
      <c r="G133" s="103" t="s">
        <v>322</v>
      </c>
      <c r="H133" s="92">
        <v>20</v>
      </c>
      <c r="I133" s="83">
        <v>15</v>
      </c>
      <c r="J133" s="84"/>
      <c r="K133" s="85" t="s">
        <v>31</v>
      </c>
    </row>
    <row r="134" spans="1:11" ht="16.2" thickBot="1">
      <c r="A134"/>
      <c r="B134" s="293"/>
      <c r="C134" s="293"/>
      <c r="D134" s="297"/>
      <c r="E134" s="315"/>
      <c r="F134" s="62">
        <v>20604</v>
      </c>
      <c r="G134" s="99" t="s">
        <v>323</v>
      </c>
      <c r="H134" s="87">
        <v>20</v>
      </c>
      <c r="I134" s="88">
        <v>15</v>
      </c>
      <c r="J134" s="89"/>
      <c r="K134" s="90" t="s">
        <v>31</v>
      </c>
    </row>
    <row r="135" spans="1:11" ht="31.2">
      <c r="A135"/>
      <c r="B135" s="293"/>
      <c r="C135" s="293"/>
      <c r="D135" s="295">
        <v>207</v>
      </c>
      <c r="E135" s="298" t="s">
        <v>324</v>
      </c>
      <c r="F135" s="61">
        <v>20701</v>
      </c>
      <c r="G135" s="75" t="s">
        <v>325</v>
      </c>
      <c r="H135" s="76">
        <v>20</v>
      </c>
      <c r="I135" s="77">
        <v>15</v>
      </c>
      <c r="J135" s="78"/>
      <c r="K135" s="79" t="s">
        <v>30</v>
      </c>
    </row>
    <row r="136" spans="1:11" ht="31.2">
      <c r="A136"/>
      <c r="B136" s="293"/>
      <c r="C136" s="293"/>
      <c r="D136" s="296"/>
      <c r="E136" s="299"/>
      <c r="F136" s="62">
        <v>20702</v>
      </c>
      <c r="G136" s="81" t="s">
        <v>326</v>
      </c>
      <c r="H136" s="82">
        <v>30</v>
      </c>
      <c r="I136" s="83">
        <v>30</v>
      </c>
      <c r="J136" s="84"/>
      <c r="K136" s="85" t="s">
        <v>31</v>
      </c>
    </row>
    <row r="137" spans="1:11" ht="31.8" thickBot="1">
      <c r="A137"/>
      <c r="B137" s="293"/>
      <c r="C137" s="293"/>
      <c r="D137" s="297"/>
      <c r="E137" s="300"/>
      <c r="F137" s="63">
        <v>20703</v>
      </c>
      <c r="G137" s="86" t="s">
        <v>327</v>
      </c>
      <c r="H137" s="87">
        <v>20</v>
      </c>
      <c r="I137" s="88">
        <v>20</v>
      </c>
      <c r="J137" s="89"/>
      <c r="K137" s="90" t="s">
        <v>31</v>
      </c>
    </row>
    <row r="138" spans="1:11" ht="15.6">
      <c r="A138"/>
      <c r="B138" s="293"/>
      <c r="C138" s="293"/>
      <c r="D138" s="295">
        <v>208</v>
      </c>
      <c r="E138" s="298" t="s">
        <v>328</v>
      </c>
      <c r="F138" s="61">
        <v>20801</v>
      </c>
      <c r="G138" s="75" t="s">
        <v>329</v>
      </c>
      <c r="H138" s="76">
        <v>5</v>
      </c>
      <c r="I138" s="77">
        <v>5</v>
      </c>
      <c r="J138" s="78"/>
      <c r="K138" s="79" t="s">
        <v>30</v>
      </c>
    </row>
    <row r="139" spans="1:11" ht="15.6">
      <c r="A139"/>
      <c r="B139" s="293"/>
      <c r="C139" s="293"/>
      <c r="D139" s="296"/>
      <c r="E139" s="304"/>
      <c r="F139" s="62">
        <v>20802</v>
      </c>
      <c r="G139" s="81" t="s">
        <v>330</v>
      </c>
      <c r="H139" s="82">
        <v>15</v>
      </c>
      <c r="I139" s="83">
        <v>15</v>
      </c>
      <c r="J139" s="84"/>
      <c r="K139" s="85" t="s">
        <v>31</v>
      </c>
    </row>
    <row r="140" spans="1:11" ht="31.2">
      <c r="A140"/>
      <c r="B140" s="293"/>
      <c r="C140" s="293"/>
      <c r="D140" s="296"/>
      <c r="E140" s="304"/>
      <c r="F140" s="62">
        <v>20803</v>
      </c>
      <c r="G140" s="81" t="s">
        <v>331</v>
      </c>
      <c r="H140" s="82">
        <v>15</v>
      </c>
      <c r="I140" s="83">
        <v>15</v>
      </c>
      <c r="J140" s="84"/>
      <c r="K140" s="85" t="s">
        <v>31</v>
      </c>
    </row>
    <row r="141" spans="1:11" ht="31.2">
      <c r="A141"/>
      <c r="B141" s="293"/>
      <c r="C141" s="293"/>
      <c r="D141" s="296"/>
      <c r="E141" s="304"/>
      <c r="F141" s="62">
        <v>20804</v>
      </c>
      <c r="G141" s="81" t="s">
        <v>332</v>
      </c>
      <c r="H141" s="82">
        <v>20</v>
      </c>
      <c r="I141" s="83">
        <v>20</v>
      </c>
      <c r="J141" s="84"/>
      <c r="K141" s="85" t="s">
        <v>31</v>
      </c>
    </row>
    <row r="142" spans="1:11" ht="15.6">
      <c r="A142"/>
      <c r="B142" s="293"/>
      <c r="C142" s="293"/>
      <c r="D142" s="296"/>
      <c r="E142" s="304"/>
      <c r="F142" s="62">
        <v>20805</v>
      </c>
      <c r="G142" s="81" t="s">
        <v>333</v>
      </c>
      <c r="H142" s="82">
        <v>25</v>
      </c>
      <c r="I142" s="83">
        <v>25</v>
      </c>
      <c r="J142" s="84"/>
      <c r="K142" s="85" t="s">
        <v>30</v>
      </c>
    </row>
    <row r="143" spans="1:11" ht="15.6">
      <c r="A143"/>
      <c r="B143" s="293"/>
      <c r="C143" s="293"/>
      <c r="D143" s="296"/>
      <c r="E143" s="304"/>
      <c r="F143" s="62">
        <v>20806</v>
      </c>
      <c r="G143" s="81" t="s">
        <v>334</v>
      </c>
      <c r="H143" s="82">
        <v>20</v>
      </c>
      <c r="I143" s="83">
        <v>20</v>
      </c>
      <c r="J143" s="84"/>
      <c r="K143" s="85" t="s">
        <v>31</v>
      </c>
    </row>
    <row r="144" spans="1:11" ht="15.6">
      <c r="A144"/>
      <c r="B144" s="293"/>
      <c r="C144" s="293"/>
      <c r="D144" s="296"/>
      <c r="E144" s="304"/>
      <c r="F144" s="62">
        <v>20807</v>
      </c>
      <c r="G144" s="104" t="s">
        <v>335</v>
      </c>
      <c r="H144" s="82">
        <v>15</v>
      </c>
      <c r="I144" s="83">
        <v>15</v>
      </c>
      <c r="J144" s="84"/>
      <c r="K144" s="85" t="s">
        <v>31</v>
      </c>
    </row>
    <row r="145" spans="1:11" ht="15.6">
      <c r="A145"/>
      <c r="B145" s="293"/>
      <c r="C145" s="293"/>
      <c r="D145" s="296"/>
      <c r="E145" s="304"/>
      <c r="F145" s="62">
        <v>20808</v>
      </c>
      <c r="G145" s="81" t="s">
        <v>336</v>
      </c>
      <c r="H145" s="82">
        <v>15</v>
      </c>
      <c r="I145" s="83">
        <v>15</v>
      </c>
      <c r="J145" s="84"/>
      <c r="K145" s="85" t="s">
        <v>31</v>
      </c>
    </row>
    <row r="146" spans="1:11" ht="16.2" thickBot="1">
      <c r="A146"/>
      <c r="B146" s="294"/>
      <c r="C146" s="294"/>
      <c r="D146" s="297"/>
      <c r="E146" s="305"/>
      <c r="F146" s="63">
        <v>20809</v>
      </c>
      <c r="G146" s="86" t="s">
        <v>32</v>
      </c>
      <c r="H146" s="87"/>
      <c r="I146" s="88"/>
      <c r="J146" s="89"/>
      <c r="K146" s="90" t="s">
        <v>30</v>
      </c>
    </row>
  </sheetData>
  <mergeCells count="42">
    <mergeCell ref="D44:D46"/>
    <mergeCell ref="E44:E46"/>
    <mergeCell ref="D131:D134"/>
    <mergeCell ref="E131:E134"/>
    <mergeCell ref="D73:D83"/>
    <mergeCell ref="E73:E83"/>
    <mergeCell ref="D84:D90"/>
    <mergeCell ref="E84:E90"/>
    <mergeCell ref="D91:D94"/>
    <mergeCell ref="E91:E94"/>
    <mergeCell ref="B4:B94"/>
    <mergeCell ref="C4:C94"/>
    <mergeCell ref="D4:D20"/>
    <mergeCell ref="E4:E20"/>
    <mergeCell ref="D21:D33"/>
    <mergeCell ref="E21:E33"/>
    <mergeCell ref="D47:D51"/>
    <mergeCell ref="E47:E51"/>
    <mergeCell ref="D52:D57"/>
    <mergeCell ref="E52:E57"/>
    <mergeCell ref="D58:D72"/>
    <mergeCell ref="E58:E72"/>
    <mergeCell ref="D34:D36"/>
    <mergeCell ref="E34:E36"/>
    <mergeCell ref="D37:D43"/>
    <mergeCell ref="E37:E43"/>
    <mergeCell ref="B98:B146"/>
    <mergeCell ref="C98:C146"/>
    <mergeCell ref="D98:D104"/>
    <mergeCell ref="E98:E104"/>
    <mergeCell ref="D105:D112"/>
    <mergeCell ref="E105:E112"/>
    <mergeCell ref="D113:D116"/>
    <mergeCell ref="E113:E116"/>
    <mergeCell ref="D135:D137"/>
    <mergeCell ref="E135:E137"/>
    <mergeCell ref="D138:D146"/>
    <mergeCell ref="E138:E146"/>
    <mergeCell ref="D117:D127"/>
    <mergeCell ref="E117:E127"/>
    <mergeCell ref="D128:D130"/>
    <mergeCell ref="E128:E130"/>
  </mergeCells>
  <pageMargins left="0.7" right="0.7" top="0.75" bottom="0.75" header="0.3" footer="0.3"/>
  <headerFooter scaleWithDoc="1" alignWithMargins="0" differentFirst="0" differentOddEven="0"/>
  <extLst/>
</worksheet>
</file>

<file path=xl/worksheets/sheet6.xml><?xml version="1.0" encoding="utf-8"?>
<worksheet xmlns:r="http://schemas.openxmlformats.org/officeDocument/2006/relationships" xmlns:x14="http://schemas.microsoft.com/office/spreadsheetml/2009/9/main" xmlns:mc="http://schemas.openxmlformats.org/markup-compatibility/2006" xmlns="http://schemas.openxmlformats.org/spreadsheetml/2006/main">
  <sheetPr>
    <pageSetUpPr fitToPage="1"/>
  </sheetPr>
  <dimension ref="A2:J91"/>
  <sheetViews>
    <sheetView topLeftCell="A69" zoomScale="85" view="normal" workbookViewId="0">
      <selection pane="topLeft" activeCell="I78" sqref="I78"/>
    </sheetView>
  </sheetViews>
  <sheetFormatPr defaultColWidth="8.6640625" defaultRowHeight="12.6" baseColWidth="0"/>
  <cols>
    <col min="1" max="1" width="9.5703125" style="159" customWidth="1"/>
    <col min="2" max="2" width="65.41796875" style="159" customWidth="1"/>
    <col min="3" max="3" width="10.140625" style="159" customWidth="1"/>
    <col min="4" max="4" width="7" style="159" customWidth="1"/>
    <col min="5" max="5" width="13" style="159" customWidth="1"/>
    <col min="6" max="6" width="14.41796875" style="159" customWidth="1"/>
    <col min="7" max="16384" width="8.7109375" style="159" customWidth="1"/>
  </cols>
  <sheetData>
    <row r="2" spans="1:6" ht="13.2">
      <c r="A2" s="211" t="s">
        <v>31</v>
      </c>
      <c r="B2" s="210" t="s">
        <v>807</v>
      </c>
      <c r="C2" s="210" t="s">
        <v>806</v>
      </c>
      <c r="D2" s="210" t="s">
        <v>805</v>
      </c>
      <c r="E2" s="209" t="s">
        <v>16</v>
      </c>
      <c r="F2" s="209" t="s">
        <v>804</v>
      </c>
    </row>
    <row r="3" spans="1:6" ht="13.2">
      <c r="A3" s="208"/>
      <c r="B3" s="207"/>
      <c r="C3" s="207"/>
      <c r="D3" s="207"/>
      <c r="E3" s="206"/>
      <c r="F3" s="206"/>
    </row>
    <row r="4" spans="1:6" ht="13.2">
      <c r="A4" s="199"/>
      <c r="B4" s="173" t="s">
        <v>983</v>
      </c>
      <c r="C4" s="201"/>
      <c r="D4" s="201"/>
      <c r="E4" s="184"/>
      <c r="F4" s="184"/>
    </row>
    <row r="5" spans="1:6" ht="13.2">
      <c r="A5" s="199"/>
      <c r="B5" s="204"/>
      <c r="C5" s="205"/>
      <c r="D5" s="201"/>
      <c r="E5" s="184"/>
      <c r="F5" s="184"/>
    </row>
    <row r="6" spans="1:6" ht="13.2">
      <c r="A6" s="199">
        <v>1</v>
      </c>
      <c r="B6" s="204" t="s">
        <v>803</v>
      </c>
      <c r="C6" s="202">
        <v>1</v>
      </c>
      <c r="D6" s="203" t="s">
        <v>31</v>
      </c>
      <c r="E6" s="193">
        <f>SUM(E8:E9)</f>
        <v>0</v>
      </c>
      <c r="F6" s="193">
        <f>E6*C6</f>
        <v>0</v>
      </c>
    </row>
    <row r="7" spans="1:6" ht="13.2">
      <c r="A7" s="199"/>
      <c r="B7" s="204"/>
      <c r="C7" s="205"/>
      <c r="D7" s="201"/>
      <c r="E7" s="184"/>
      <c r="F7" s="184"/>
    </row>
    <row r="8" spans="1:6" ht="13.2">
      <c r="A8" s="183"/>
      <c r="B8" s="192"/>
      <c r="C8" s="205"/>
      <c r="D8" s="201"/>
      <c r="E8" s="184"/>
      <c r="F8" s="184"/>
    </row>
    <row r="9" spans="1:6" ht="13.2">
      <c r="A9" s="199"/>
      <c r="B9" s="204"/>
      <c r="C9" s="205"/>
      <c r="D9" s="201"/>
      <c r="E9" s="184"/>
      <c r="F9" s="184"/>
    </row>
    <row r="10" spans="1:6" ht="13.2">
      <c r="A10" s="199"/>
      <c r="B10" s="204"/>
      <c r="C10" s="205"/>
      <c r="D10" s="201"/>
      <c r="E10" s="184"/>
      <c r="F10" s="184"/>
    </row>
    <row r="11" spans="1:6" ht="13.2">
      <c r="A11" s="199">
        <v>2</v>
      </c>
      <c r="B11" s="204" t="s">
        <v>821</v>
      </c>
      <c r="C11" s="202">
        <v>1</v>
      </c>
      <c r="D11" s="203" t="s">
        <v>31</v>
      </c>
      <c r="E11" s="193">
        <v>132474</v>
      </c>
      <c r="F11" s="193">
        <f>E11*C11</f>
        <v>132474</v>
      </c>
    </row>
    <row r="12" spans="1:6" ht="13.2">
      <c r="A12" s="199"/>
      <c r="B12" s="204"/>
      <c r="C12" s="202"/>
      <c r="D12" s="203"/>
      <c r="E12" s="193"/>
      <c r="F12" s="193"/>
    </row>
    <row r="13" spans="1:6" ht="13.2">
      <c r="A13" s="199"/>
      <c r="B13" s="204"/>
      <c r="C13" s="202"/>
      <c r="D13" s="203"/>
      <c r="E13" s="193"/>
      <c r="F13" s="184"/>
    </row>
    <row r="14" spans="1:6" ht="13.2">
      <c r="A14" s="183"/>
      <c r="B14" s="192"/>
      <c r="C14" s="205"/>
      <c r="D14" s="201"/>
      <c r="E14" s="184"/>
      <c r="F14" s="184"/>
    </row>
    <row r="15" spans="1:6" ht="13.2">
      <c r="A15" s="199">
        <v>3</v>
      </c>
      <c r="B15" s="198" t="s">
        <v>820</v>
      </c>
      <c r="C15" s="220">
        <v>1</v>
      </c>
      <c r="D15" s="197" t="s">
        <v>31</v>
      </c>
      <c r="E15" s="193">
        <v>0</v>
      </c>
      <c r="F15" s="193">
        <f>+E15*C15</f>
        <v>0</v>
      </c>
    </row>
    <row r="16" spans="1:6" ht="13.2">
      <c r="A16" s="199"/>
      <c r="B16" s="198"/>
      <c r="C16" s="220"/>
      <c r="D16" s="197"/>
      <c r="E16" s="193"/>
      <c r="F16" s="193"/>
    </row>
    <row r="17" spans="1:6" ht="13.2">
      <c r="A17" s="199"/>
      <c r="B17" s="196"/>
      <c r="C17" s="220"/>
      <c r="D17" s="197"/>
      <c r="E17" s="193"/>
      <c r="F17" s="184"/>
    </row>
    <row r="18" spans="1:6" ht="13.2">
      <c r="A18" s="183"/>
      <c r="B18" s="196"/>
      <c r="C18" s="221"/>
      <c r="D18" s="189"/>
      <c r="E18" s="184"/>
      <c r="F18" s="184"/>
    </row>
    <row r="19" spans="1:6" ht="13.2">
      <c r="A19" s="199">
        <v>4</v>
      </c>
      <c r="B19" s="198" t="s">
        <v>819</v>
      </c>
      <c r="C19" s="220">
        <v>1</v>
      </c>
      <c r="D19" s="197" t="s">
        <v>31</v>
      </c>
      <c r="E19" s="193">
        <v>144328</v>
      </c>
      <c r="F19" s="193">
        <f>E19*C19</f>
        <v>144328</v>
      </c>
    </row>
    <row r="20" spans="1:6" ht="13.2">
      <c r="A20" s="199"/>
      <c r="B20" s="198"/>
      <c r="C20" s="195"/>
      <c r="D20" s="197"/>
      <c r="E20" s="193"/>
      <c r="F20" s="193"/>
    </row>
    <row r="21" spans="1:6" ht="13.2">
      <c r="A21" s="199"/>
      <c r="B21" s="198"/>
      <c r="C21" s="195"/>
      <c r="D21" s="197"/>
      <c r="E21" s="193"/>
      <c r="F21" s="184"/>
    </row>
    <row r="22" spans="1:6" ht="13.2">
      <c r="A22" s="183"/>
      <c r="B22" s="196"/>
      <c r="C22" s="190"/>
      <c r="D22" s="189"/>
      <c r="E22" s="184"/>
      <c r="F22" s="184"/>
    </row>
    <row r="23" spans="1:6" ht="13.2">
      <c r="A23" s="199">
        <v>5</v>
      </c>
      <c r="B23" s="198" t="s">
        <v>818</v>
      </c>
      <c r="C23" s="195">
        <v>1</v>
      </c>
      <c r="D23" s="197" t="s">
        <v>31</v>
      </c>
      <c r="E23" s="193">
        <v>184052</v>
      </c>
      <c r="F23" s="193">
        <f>E23*C23</f>
        <v>184052</v>
      </c>
    </row>
    <row r="24" spans="1:6" ht="13.2">
      <c r="A24" s="199"/>
      <c r="B24" s="198"/>
      <c r="C24" s="195"/>
      <c r="D24" s="197"/>
      <c r="E24" s="193"/>
      <c r="F24" s="193"/>
    </row>
    <row r="25" spans="1:6" ht="13.2">
      <c r="A25" s="199"/>
      <c r="B25" s="198"/>
      <c r="C25" s="195"/>
      <c r="D25" s="197"/>
      <c r="E25" s="193"/>
      <c r="F25" s="193"/>
    </row>
    <row r="26" spans="1:6" ht="13.2">
      <c r="A26" s="183"/>
      <c r="B26" s="196"/>
      <c r="C26" s="190"/>
      <c r="D26" s="189"/>
      <c r="E26" s="184"/>
      <c r="F26" s="184"/>
    </row>
    <row r="27" spans="1:6" ht="14.4" customHeight="1">
      <c r="A27" s="199">
        <v>6</v>
      </c>
      <c r="B27" s="198" t="s">
        <v>817</v>
      </c>
      <c r="C27" s="195">
        <v>1</v>
      </c>
      <c r="D27" s="197" t="s">
        <v>31</v>
      </c>
      <c r="E27" s="193">
        <v>338475</v>
      </c>
      <c r="F27" s="193">
        <f>E27*C27</f>
        <v>338475</v>
      </c>
    </row>
    <row r="28" spans="1:6" ht="14.4" customHeight="1">
      <c r="A28" s="199"/>
      <c r="B28" s="198"/>
      <c r="C28" s="195"/>
      <c r="D28" s="197"/>
      <c r="E28" s="193"/>
      <c r="F28" s="193"/>
    </row>
    <row r="29" spans="1:6" ht="14.4" customHeight="1">
      <c r="A29" s="199"/>
      <c r="B29" s="198"/>
      <c r="C29" s="195"/>
      <c r="D29" s="197"/>
      <c r="E29" s="193"/>
      <c r="F29" s="193"/>
    </row>
    <row r="30" spans="1:6" ht="13.2">
      <c r="A30" s="183"/>
      <c r="B30" s="196"/>
      <c r="C30" s="190"/>
      <c r="D30" s="189"/>
      <c r="E30" s="184"/>
      <c r="F30" s="184"/>
    </row>
    <row r="31" spans="1:6" ht="13.2">
      <c r="A31" s="199">
        <v>7</v>
      </c>
      <c r="B31" s="198" t="s">
        <v>796</v>
      </c>
      <c r="C31" s="195">
        <v>1</v>
      </c>
      <c r="D31" s="197" t="s">
        <v>31</v>
      </c>
      <c r="E31" s="193">
        <v>151571</v>
      </c>
      <c r="F31" s="193">
        <f>E31*C31</f>
        <v>151571</v>
      </c>
    </row>
    <row r="32" spans="1:6" ht="13.2">
      <c r="A32" s="199"/>
      <c r="B32" s="198"/>
      <c r="C32" s="195"/>
      <c r="D32" s="197"/>
      <c r="E32" s="193"/>
      <c r="F32" s="193"/>
    </row>
    <row r="33" spans="1:6" ht="13.2">
      <c r="A33" s="199"/>
      <c r="B33" s="198"/>
      <c r="C33" s="195"/>
      <c r="D33" s="197"/>
      <c r="E33" s="193"/>
      <c r="F33" s="193"/>
    </row>
    <row r="34" spans="1:6" ht="13.2">
      <c r="A34" s="183"/>
      <c r="B34" s="196"/>
      <c r="C34" s="190"/>
      <c r="D34" s="189"/>
      <c r="E34" s="184"/>
      <c r="F34" s="184"/>
    </row>
    <row r="35" spans="1:6" ht="13.2">
      <c r="A35" s="199">
        <v>8</v>
      </c>
      <c r="B35" s="198" t="s">
        <v>816</v>
      </c>
      <c r="C35" s="195">
        <v>1</v>
      </c>
      <c r="D35" s="197" t="s">
        <v>31</v>
      </c>
      <c r="E35" s="194">
        <v>57971</v>
      </c>
      <c r="F35" s="193">
        <f>E35*C35</f>
        <v>57971</v>
      </c>
    </row>
    <row r="36" spans="1:6" ht="13.2">
      <c r="A36" s="199"/>
      <c r="B36" s="198"/>
      <c r="C36" s="195"/>
      <c r="D36" s="197"/>
      <c r="E36" s="194"/>
      <c r="F36" s="193"/>
    </row>
    <row r="37" spans="1:6" ht="13.2">
      <c r="A37" s="183"/>
      <c r="B37" s="196"/>
      <c r="C37" s="190"/>
      <c r="D37" s="189"/>
      <c r="E37" s="200"/>
      <c r="F37" s="184"/>
    </row>
    <row r="38" spans="1:6" ht="13.2">
      <c r="A38" s="183"/>
      <c r="B38" s="196"/>
      <c r="C38" s="190"/>
      <c r="D38" s="189"/>
      <c r="E38" s="200"/>
      <c r="F38" s="184"/>
    </row>
    <row r="39" spans="1:6" ht="13.2">
      <c r="A39" s="199">
        <v>9</v>
      </c>
      <c r="B39" s="198" t="s">
        <v>815</v>
      </c>
      <c r="C39" s="195">
        <v>1</v>
      </c>
      <c r="D39" s="197" t="s">
        <v>31</v>
      </c>
      <c r="E39" s="194">
        <v>1000</v>
      </c>
      <c r="F39" s="193">
        <f>E39*C39</f>
        <v>1000</v>
      </c>
    </row>
    <row r="40" spans="1:6" ht="13.2">
      <c r="A40" s="199"/>
      <c r="B40" s="198"/>
      <c r="C40" s="195"/>
      <c r="D40" s="197"/>
      <c r="E40" s="194"/>
      <c r="F40" s="193"/>
    </row>
    <row r="41" spans="1:6" ht="13.2">
      <c r="A41" s="199"/>
      <c r="B41" s="198"/>
      <c r="C41" s="195"/>
      <c r="D41" s="197"/>
      <c r="E41" s="194"/>
      <c r="F41" s="193"/>
    </row>
    <row r="42" spans="1:6" ht="13.2">
      <c r="A42" s="199"/>
      <c r="B42" s="198"/>
      <c r="C42" s="195"/>
      <c r="D42" s="197"/>
      <c r="E42" s="194"/>
      <c r="F42" s="193"/>
    </row>
    <row r="43" spans="1:6" ht="13.2">
      <c r="A43" s="199">
        <v>9</v>
      </c>
      <c r="B43" s="198" t="s">
        <v>814</v>
      </c>
      <c r="C43" s="195">
        <v>1</v>
      </c>
      <c r="D43" s="197" t="s">
        <v>31</v>
      </c>
      <c r="E43" s="194">
        <v>0</v>
      </c>
      <c r="F43" s="193">
        <f>E43*C43</f>
        <v>0</v>
      </c>
    </row>
    <row r="44" spans="1:6" ht="13.2">
      <c r="A44" s="199"/>
      <c r="B44" s="198"/>
      <c r="C44" s="195"/>
      <c r="D44" s="197"/>
      <c r="E44" s="194"/>
      <c r="F44" s="193"/>
    </row>
    <row r="45" spans="1:6" ht="13.2">
      <c r="A45" s="183"/>
      <c r="B45" s="196"/>
      <c r="C45" s="190"/>
      <c r="D45" s="189"/>
      <c r="E45" s="200"/>
      <c r="F45" s="184"/>
    </row>
    <row r="46" spans="1:6" ht="13.2">
      <c r="A46" s="183"/>
      <c r="B46" s="196"/>
      <c r="C46" s="190"/>
      <c r="D46" s="189"/>
      <c r="E46" s="200"/>
      <c r="F46" s="184"/>
    </row>
    <row r="47" spans="1:6" ht="13.2">
      <c r="A47" s="199">
        <v>10</v>
      </c>
      <c r="B47" s="198" t="s">
        <v>794</v>
      </c>
      <c r="C47" s="195">
        <v>1</v>
      </c>
      <c r="D47" s="197" t="s">
        <v>31</v>
      </c>
      <c r="E47" s="194">
        <v>132050</v>
      </c>
      <c r="F47" s="193">
        <f>E47*C47</f>
        <v>132050</v>
      </c>
    </row>
    <row r="48" spans="1:6" ht="13.2">
      <c r="A48" s="199"/>
      <c r="B48" s="198"/>
      <c r="C48" s="195"/>
      <c r="D48" s="197"/>
      <c r="E48" s="194"/>
      <c r="F48" s="193"/>
    </row>
    <row r="49" spans="1:6" ht="13.2">
      <c r="A49" s="199"/>
      <c r="B49" s="198"/>
      <c r="C49" s="195"/>
      <c r="D49" s="197"/>
      <c r="E49" s="194"/>
      <c r="F49" s="193"/>
    </row>
    <row r="50" spans="1:6" ht="14.4">
      <c r="A50" s="183"/>
      <c r="B50" s="196"/>
      <c r="C50" s="175"/>
      <c r="D50" s="189"/>
      <c r="E50" s="200"/>
      <c r="F50" s="184"/>
    </row>
    <row r="51" spans="1:6" ht="13.2">
      <c r="A51" s="199">
        <v>11</v>
      </c>
      <c r="B51" s="198" t="s">
        <v>792</v>
      </c>
      <c r="C51" s="195">
        <v>1</v>
      </c>
      <c r="D51" s="197" t="s">
        <v>31</v>
      </c>
      <c r="E51" s="194">
        <v>89230</v>
      </c>
      <c r="F51" s="193">
        <f>E51*C51</f>
        <v>89230</v>
      </c>
    </row>
    <row r="52" spans="1:6" ht="13.2">
      <c r="A52" s="199"/>
      <c r="B52" s="198"/>
      <c r="C52" s="195"/>
      <c r="D52" s="197"/>
      <c r="E52" s="194"/>
      <c r="F52" s="193"/>
    </row>
    <row r="53" spans="1:6" ht="13.2">
      <c r="A53" s="183"/>
      <c r="B53" s="191"/>
      <c r="C53" s="190"/>
      <c r="D53" s="189"/>
      <c r="E53" s="184"/>
      <c r="F53" s="184"/>
    </row>
    <row r="54" spans="1:6" ht="13.2">
      <c r="A54" s="183"/>
      <c r="B54" s="191"/>
      <c r="C54" s="190"/>
      <c r="D54" s="189"/>
      <c r="E54" s="184"/>
      <c r="F54" s="184"/>
    </row>
    <row r="55" spans="1:6" ht="14.4">
      <c r="A55" s="178">
        <v>12</v>
      </c>
      <c r="B55" s="173" t="s">
        <v>780</v>
      </c>
      <c r="C55" s="175"/>
      <c r="D55" s="185"/>
      <c r="E55" s="171"/>
      <c r="F55" s="188">
        <f>SUM(F10:F54)</f>
        <v>1231151</v>
      </c>
    </row>
    <row r="56" spans="1:6" ht="14.4">
      <c r="A56" s="183"/>
      <c r="B56" s="187"/>
      <c r="C56" s="175"/>
      <c r="D56" s="185"/>
      <c r="E56" s="171"/>
      <c r="F56" s="182" t="s">
        <v>787</v>
      </c>
    </row>
    <row r="57" spans="1:6" ht="14.4">
      <c r="A57" s="183">
        <v>13</v>
      </c>
      <c r="B57" s="168" t="s">
        <v>788</v>
      </c>
      <c r="C57" s="175"/>
      <c r="D57" s="186"/>
      <c r="E57" s="171"/>
      <c r="F57" s="184">
        <f>F55*15%</f>
        <v>184672.65</v>
      </c>
    </row>
    <row r="58" spans="1:6" ht="14.4">
      <c r="A58" s="183"/>
      <c r="B58" s="168"/>
      <c r="C58" s="175"/>
      <c r="D58" s="185" t="s">
        <v>787</v>
      </c>
      <c r="E58" s="171"/>
      <c r="F58" s="182"/>
    </row>
    <row r="59" spans="1:6" ht="14.4">
      <c r="A59" s="183">
        <v>14</v>
      </c>
      <c r="B59" s="168" t="s">
        <v>822</v>
      </c>
      <c r="C59" s="175"/>
      <c r="D59" s="185"/>
      <c r="E59" s="184"/>
      <c r="F59" s="184">
        <v>30000</v>
      </c>
    </row>
    <row r="60" spans="1:6" ht="14.4">
      <c r="A60" s="183"/>
      <c r="B60" s="168"/>
      <c r="C60" s="175"/>
      <c r="D60" s="172"/>
      <c r="E60" s="171"/>
      <c r="F60" s="182"/>
    </row>
    <row r="61" spans="1:10" ht="14.4">
      <c r="A61" s="183">
        <v>15</v>
      </c>
      <c r="B61" s="168" t="s">
        <v>986</v>
      </c>
      <c r="C61" s="175"/>
      <c r="D61" s="185"/>
      <c r="E61" s="184"/>
      <c r="F61" s="253">
        <f>SUM(F54:F58)*0.25</f>
        <v>353955.9125</v>
      </c>
      <c r="J61" s="254"/>
    </row>
    <row r="62" spans="1:6" ht="14.4">
      <c r="A62" s="183"/>
      <c r="B62" s="168"/>
      <c r="C62" s="175"/>
      <c r="D62" s="172"/>
      <c r="E62" s="171"/>
      <c r="F62" s="182"/>
    </row>
    <row r="63" spans="1:6" ht="14.4">
      <c r="A63" s="178">
        <v>16</v>
      </c>
      <c r="B63" s="173" t="s">
        <v>780</v>
      </c>
      <c r="C63" s="175"/>
      <c r="D63" s="172"/>
      <c r="E63" s="171"/>
      <c r="F63" s="179">
        <f>SUM(F55:F62)</f>
        <v>1799779.5625</v>
      </c>
    </row>
    <row r="64" spans="1:6" ht="14.4">
      <c r="A64" s="176"/>
      <c r="B64" s="168"/>
      <c r="C64" s="175"/>
      <c r="D64" s="172"/>
      <c r="E64" s="171"/>
      <c r="F64" s="181"/>
    </row>
    <row r="65" spans="1:6" ht="14.4">
      <c r="A65" s="176">
        <v>17</v>
      </c>
      <c r="B65" s="168" t="s">
        <v>785</v>
      </c>
      <c r="C65" s="175"/>
      <c r="D65" s="172"/>
      <c r="E65" s="171"/>
      <c r="F65" s="171">
        <v>0</v>
      </c>
    </row>
    <row r="66" spans="1:6" ht="14.4">
      <c r="A66" s="176"/>
      <c r="B66" s="168"/>
      <c r="C66" s="175"/>
      <c r="D66" s="172"/>
      <c r="E66" s="171"/>
      <c r="F66" s="171"/>
    </row>
    <row r="67" spans="1:6" ht="14.4">
      <c r="A67" s="178">
        <v>18</v>
      </c>
      <c r="B67" s="173" t="s">
        <v>780</v>
      </c>
      <c r="C67" s="175"/>
      <c r="D67" s="172"/>
      <c r="E67" s="171"/>
      <c r="F67" s="179">
        <f>SUM(F63:F66)</f>
        <v>1799779.5625</v>
      </c>
    </row>
    <row r="68" spans="1:6" ht="14.4">
      <c r="A68" s="178"/>
      <c r="B68" s="168"/>
      <c r="C68" s="175"/>
      <c r="D68" s="172"/>
      <c r="E68" s="171"/>
      <c r="F68" s="177"/>
    </row>
    <row r="69" spans="1:6" ht="14.4">
      <c r="A69" s="176">
        <v>19</v>
      </c>
      <c r="B69" s="168" t="s">
        <v>784</v>
      </c>
      <c r="C69" s="175"/>
      <c r="D69" s="172"/>
      <c r="E69" s="171"/>
      <c r="F69" s="171">
        <v>0</v>
      </c>
    </row>
    <row r="70" spans="1:6" ht="14.4">
      <c r="A70" s="176"/>
      <c r="B70" s="168"/>
      <c r="C70" s="175"/>
      <c r="D70" s="172"/>
      <c r="E70" s="171"/>
      <c r="F70" s="180"/>
    </row>
    <row r="71" spans="1:6" ht="14.4">
      <c r="A71" s="255">
        <v>20</v>
      </c>
      <c r="B71" s="173" t="s">
        <v>780</v>
      </c>
      <c r="C71" s="175"/>
      <c r="D71" s="172"/>
      <c r="E71" s="171"/>
      <c r="F71" s="177">
        <f>SUM(F67:F69)</f>
        <v>1799779.5625</v>
      </c>
    </row>
    <row r="72" spans="1:6" ht="14.4">
      <c r="A72" s="176"/>
      <c r="B72" s="173"/>
      <c r="C72" s="175"/>
      <c r="D72" s="172"/>
      <c r="E72" s="171"/>
      <c r="F72" s="180"/>
    </row>
    <row r="73" spans="1:6" ht="26.4">
      <c r="A73" s="176">
        <v>21</v>
      </c>
      <c r="B73" s="168" t="s">
        <v>783</v>
      </c>
      <c r="C73" s="175"/>
      <c r="D73" s="172"/>
      <c r="E73" s="171"/>
      <c r="F73" s="180">
        <f>F71*15%</f>
        <v>269966.934375</v>
      </c>
    </row>
    <row r="74" spans="1:6" ht="14.4">
      <c r="A74" s="176"/>
      <c r="B74" s="168"/>
      <c r="C74" s="175"/>
      <c r="D74" s="172"/>
      <c r="E74" s="171"/>
      <c r="F74" s="180"/>
    </row>
    <row r="75" spans="1:6" ht="14.4">
      <c r="A75" s="178">
        <v>22</v>
      </c>
      <c r="B75" s="173" t="s">
        <v>780</v>
      </c>
      <c r="C75" s="175"/>
      <c r="D75" s="172"/>
      <c r="E75" s="171"/>
      <c r="F75" s="179">
        <f>SUM(F71:F73)</f>
        <v>2069746.496875</v>
      </c>
    </row>
    <row r="76" spans="1:6" ht="14.4">
      <c r="A76" s="178"/>
      <c r="B76" s="168"/>
      <c r="C76" s="175"/>
      <c r="D76" s="172"/>
      <c r="E76" s="171"/>
      <c r="F76" s="177"/>
    </row>
    <row r="77" spans="1:6" ht="14.4">
      <c r="A77" s="176">
        <v>23</v>
      </c>
      <c r="B77" s="168" t="s">
        <v>782</v>
      </c>
      <c r="C77" s="175"/>
      <c r="D77" s="172"/>
      <c r="E77" s="171"/>
      <c r="F77" s="171">
        <f>F75*10%</f>
        <v>206974.6496875</v>
      </c>
    </row>
    <row r="78" spans="1:6" ht="14.4">
      <c r="A78" s="176"/>
      <c r="B78" s="168"/>
      <c r="C78" s="175"/>
      <c r="D78" s="172"/>
      <c r="E78" s="171"/>
      <c r="F78" s="171"/>
    </row>
    <row r="79" spans="1:6" ht="14.4">
      <c r="A79" s="176">
        <v>24</v>
      </c>
      <c r="B79" s="168" t="s">
        <v>781</v>
      </c>
      <c r="C79" s="175"/>
      <c r="D79" s="172"/>
      <c r="E79" s="171"/>
      <c r="F79" s="171">
        <f>F75*10%</f>
        <v>206974.6496875</v>
      </c>
    </row>
    <row r="80" spans="1:6" ht="14.4">
      <c r="A80" s="176"/>
      <c r="B80" s="168"/>
      <c r="C80" s="175"/>
      <c r="D80" s="172"/>
      <c r="E80" s="171"/>
      <c r="F80" s="180"/>
    </row>
    <row r="81" spans="1:6" ht="14.4">
      <c r="A81" s="178">
        <v>25</v>
      </c>
      <c r="B81" s="173" t="s">
        <v>780</v>
      </c>
      <c r="C81" s="175"/>
      <c r="D81" s="172"/>
      <c r="E81" s="171"/>
      <c r="F81" s="179">
        <f>SUM(F75:F80)</f>
        <v>2483695.79625</v>
      </c>
    </row>
    <row r="82" spans="1:6" ht="14.4">
      <c r="A82" s="178"/>
      <c r="B82" s="168"/>
      <c r="C82" s="175"/>
      <c r="D82" s="172"/>
      <c r="E82" s="171"/>
      <c r="F82" s="177"/>
    </row>
    <row r="83" spans="1:6" ht="14.4">
      <c r="A83" s="176">
        <v>26</v>
      </c>
      <c r="B83" s="168" t="s">
        <v>823</v>
      </c>
      <c r="C83" s="175"/>
      <c r="D83" s="172"/>
      <c r="E83" s="171"/>
      <c r="F83" s="171">
        <f>SUM(F81/100*15)</f>
        <v>372554.3694375</v>
      </c>
    </row>
    <row r="84" spans="1:6" ht="14.4">
      <c r="A84" s="176"/>
      <c r="B84" s="168"/>
      <c r="C84" s="175"/>
      <c r="D84" s="172"/>
      <c r="E84" s="171"/>
      <c r="F84" s="171"/>
    </row>
    <row r="85" spans="1:6" ht="13.8" thickBot="1">
      <c r="A85" s="174">
        <v>27</v>
      </c>
      <c r="B85" s="173" t="s">
        <v>778</v>
      </c>
      <c r="C85" s="172"/>
      <c r="D85" s="172"/>
      <c r="E85" s="171"/>
      <c r="F85" s="170">
        <f>SUM(F81:F83)</f>
        <v>2856250.1656875</v>
      </c>
    </row>
    <row r="86" spans="1:6" ht="13.2">
      <c r="A86" s="169"/>
      <c r="B86" s="250"/>
      <c r="C86" s="167"/>
      <c r="D86" s="167"/>
      <c r="E86" s="166"/>
      <c r="F86" s="166"/>
    </row>
    <row r="87" spans="1:6" ht="13.2">
      <c r="A87" s="165"/>
      <c r="B87" s="164"/>
      <c r="C87" s="164"/>
      <c r="D87" s="163"/>
      <c r="E87" s="161"/>
      <c r="F87" s="160"/>
    </row>
    <row r="88" spans="1:6">
      <c r="A88" s="319" t="s">
        <v>984</v>
      </c>
      <c r="B88" s="319"/>
      <c r="C88" s="319"/>
      <c r="D88" s="319"/>
      <c r="E88" s="319"/>
      <c r="F88" s="319"/>
    </row>
    <row r="89" spans="1:6">
      <c r="A89" s="319"/>
      <c r="B89" s="319"/>
      <c r="C89" s="319"/>
      <c r="D89" s="319"/>
      <c r="E89" s="319"/>
      <c r="F89" s="319"/>
    </row>
    <row r="90" spans="1:6" ht="13.2">
      <c r="A90" s="162"/>
      <c r="B90" s="163"/>
      <c r="C90" s="163"/>
      <c r="D90" s="163"/>
      <c r="E90" s="161"/>
      <c r="F90" s="163"/>
    </row>
    <row r="91" spans="1:6" ht="31.2" customHeight="1">
      <c r="A91" s="320" t="s">
        <v>985</v>
      </c>
      <c r="B91" s="320"/>
      <c r="C91" s="320"/>
      <c r="D91" s="320"/>
      <c r="E91" s="320"/>
      <c r="F91" s="320"/>
    </row>
  </sheetData>
  <mergeCells count="3">
    <mergeCell ref="A88:F89"/>
    <mergeCell ref="B90:D90"/>
    <mergeCell ref="A91:F91"/>
  </mergeCells>
  <pageMargins left="0.25" right="0.25" top="0.75" bottom="0.75" header="0.3" footer="0.3"/>
  <pageSetup paperSize="9" scale="82" fitToHeight="0" orientation="portrait"/>
  <headerFooter scaleWithDoc="1" alignWithMargins="0" differentFirst="0" differentOddEven="0"/>
  <extLst/>
</worksheet>
</file>

<file path=xl/worksheets/sheet7.xml><?xml version="1.0" encoding="utf-8"?>
<worksheet xmlns:r="http://schemas.openxmlformats.org/officeDocument/2006/relationships" xmlns:x14="http://schemas.microsoft.com/office/spreadsheetml/2009/9/main" xmlns:mc="http://schemas.openxmlformats.org/markup-compatibility/2006" xmlns="http://schemas.openxmlformats.org/spreadsheetml/2006/main">
  <sheetPr>
    <pageSetUpPr fitToPage="1"/>
  </sheetPr>
  <dimension ref="A1:F132"/>
  <sheetViews>
    <sheetView view="normal" workbookViewId="0">
      <selection pane="topLeft" activeCell="C18" sqref="C18"/>
    </sheetView>
  </sheetViews>
  <sheetFormatPr defaultColWidth="0" zeroHeight="true" defaultRowHeight="12.6" baseColWidth="0"/>
  <cols>
    <col min="1" max="1" width="9.5703125" style="159" customWidth="1"/>
    <col min="2" max="2" width="52.84765625" style="159" customWidth="1"/>
    <col min="3" max="3" width="10.140625" style="159" customWidth="1"/>
    <col min="4" max="4" width="7" style="159" customWidth="1"/>
    <col min="5" max="5" width="13" style="159" customWidth="1"/>
    <col min="6" max="6" width="12.140625" style="159" customWidth="1"/>
    <col min="7" max="16384" width="8.84765625" style="159" hidden="1" customWidth="1"/>
  </cols>
  <sheetData>
    <row r="1" spans="1:2">
      <c r="A1" s="321" t="s">
        <v>808</v>
      </c>
      <c r="B1" s="322"/>
    </row>
    <row r="2" spans="1:1">
      <c r="A2" s="159" t="s">
        <v>809</v>
      </c>
    </row>
    <row r="3" spans="5:5">
      <c r="E3" s="212">
        <v>43101</v>
      </c>
    </row>
    <row r="4"/>
    <row r="5" spans="1:6" ht="13.2">
      <c r="A5" s="211" t="s">
        <v>31</v>
      </c>
      <c r="B5" s="210" t="s">
        <v>807</v>
      </c>
      <c r="C5" s="210" t="s">
        <v>806</v>
      </c>
      <c r="D5" s="210" t="s">
        <v>805</v>
      </c>
      <c r="E5" s="209" t="s">
        <v>16</v>
      </c>
      <c r="F5" s="209" t="s">
        <v>804</v>
      </c>
    </row>
    <row r="6" spans="1:6" ht="13.2">
      <c r="A6" s="208"/>
      <c r="B6" s="207"/>
      <c r="C6" s="207"/>
      <c r="D6" s="207"/>
      <c r="E6" s="206"/>
      <c r="F6" s="206"/>
    </row>
    <row r="7" spans="1:6" ht="13.2">
      <c r="A7" s="199"/>
      <c r="B7" s="173" t="s">
        <v>810</v>
      </c>
      <c r="C7" s="201"/>
      <c r="D7" s="201"/>
      <c r="E7" s="184"/>
      <c r="F7" s="184"/>
    </row>
    <row r="8" spans="1:6" ht="13.2">
      <c r="A8" s="199"/>
      <c r="B8" s="204" t="s">
        <v>825</v>
      </c>
      <c r="C8" s="201"/>
      <c r="D8" s="201"/>
      <c r="E8" s="184"/>
      <c r="F8" s="184"/>
    </row>
    <row r="9" spans="1:6" ht="13.2">
      <c r="A9" s="199"/>
      <c r="B9" s="204"/>
      <c r="C9" s="205"/>
      <c r="D9" s="201"/>
      <c r="E9" s="184"/>
      <c r="F9" s="184"/>
    </row>
    <row r="10" spans="1:6" ht="13.2">
      <c r="A10" s="199">
        <v>1</v>
      </c>
      <c r="B10" s="204" t="s">
        <v>803</v>
      </c>
      <c r="C10" s="202">
        <v>1</v>
      </c>
      <c r="D10" s="203" t="s">
        <v>31</v>
      </c>
      <c r="E10" s="193"/>
      <c r="F10" s="193">
        <v>0</v>
      </c>
    </row>
    <row r="11" spans="1:6" ht="13.2">
      <c r="A11" s="199"/>
      <c r="B11" s="204"/>
      <c r="C11" s="205"/>
      <c r="D11" s="201"/>
      <c r="E11" s="184"/>
      <c r="F11" s="184"/>
    </row>
    <row r="12" spans="1:6" ht="39.6">
      <c r="A12" s="183">
        <v>1.01</v>
      </c>
      <c r="B12" s="222" t="s">
        <v>802</v>
      </c>
      <c r="C12" s="223">
        <v>1</v>
      </c>
      <c r="D12" s="224" t="s">
        <v>31</v>
      </c>
      <c r="E12" s="225">
        <v>0</v>
      </c>
      <c r="F12" s="225">
        <f>E12*C12</f>
        <v>0</v>
      </c>
    </row>
    <row r="13" spans="1:6" ht="26.4">
      <c r="A13" s="183">
        <v>1.02</v>
      </c>
      <c r="B13" s="222" t="s">
        <v>801</v>
      </c>
      <c r="C13" s="226">
        <v>1300</v>
      </c>
      <c r="D13" s="227" t="s">
        <v>19</v>
      </c>
      <c r="E13" s="225">
        <v>5</v>
      </c>
      <c r="F13" s="225">
        <f>E13*C13</f>
        <v>6500</v>
      </c>
    </row>
    <row r="14" spans="1:6" ht="39.6">
      <c r="A14" s="183">
        <v>1.03</v>
      </c>
      <c r="B14" s="222" t="s">
        <v>800</v>
      </c>
      <c r="C14" s="226">
        <v>1</v>
      </c>
      <c r="D14" s="227" t="s">
        <v>797</v>
      </c>
      <c r="E14" s="225">
        <v>1500</v>
      </c>
      <c r="F14" s="225">
        <f>E14*C14</f>
        <v>1500</v>
      </c>
    </row>
    <row r="15" spans="1:6" ht="26.4">
      <c r="A15" s="183">
        <v>1.04</v>
      </c>
      <c r="B15" s="222" t="s">
        <v>799</v>
      </c>
      <c r="C15" s="226">
        <v>10</v>
      </c>
      <c r="D15" s="227" t="s">
        <v>31</v>
      </c>
      <c r="E15" s="225">
        <v>300</v>
      </c>
      <c r="F15" s="225">
        <f>E15*C15</f>
        <v>3000</v>
      </c>
    </row>
    <row r="16" spans="1:6" ht="26.4">
      <c r="A16" s="183">
        <v>1.05</v>
      </c>
      <c r="B16" s="222" t="s">
        <v>798</v>
      </c>
      <c r="C16" s="226">
        <v>1</v>
      </c>
      <c r="D16" s="227" t="s">
        <v>797</v>
      </c>
      <c r="E16" s="225">
        <v>2500</v>
      </c>
      <c r="F16" s="225">
        <f>E16*C16</f>
        <v>2500</v>
      </c>
    </row>
    <row r="17" spans="1:6" ht="13.2">
      <c r="A17" s="199"/>
      <c r="B17" s="204"/>
      <c r="C17" s="202"/>
      <c r="D17" s="203"/>
      <c r="E17" s="193"/>
      <c r="F17" s="193"/>
    </row>
    <row r="18" spans="1:6" ht="13.2">
      <c r="A18" s="199">
        <v>3</v>
      </c>
      <c r="B18" s="198" t="s">
        <v>796</v>
      </c>
      <c r="C18" s="195">
        <v>1</v>
      </c>
      <c r="D18" s="197" t="s">
        <v>31</v>
      </c>
      <c r="E18" s="193">
        <f>SUM('Master Sheet Summary'!E31)</f>
        <v>151571</v>
      </c>
      <c r="F18" s="193">
        <f>E18*C18</f>
        <v>151571</v>
      </c>
    </row>
    <row r="19" spans="1:6" ht="26.4">
      <c r="A19" s="183">
        <v>3.01</v>
      </c>
      <c r="B19" s="196" t="s">
        <v>824</v>
      </c>
      <c r="C19" s="195"/>
      <c r="D19" s="201" t="s">
        <v>789</v>
      </c>
      <c r="E19" s="193"/>
      <c r="F19" s="193"/>
    </row>
    <row r="20" spans="1:6" ht="26.4">
      <c r="A20" s="183">
        <v>3.02</v>
      </c>
      <c r="B20" s="192" t="s">
        <v>790</v>
      </c>
      <c r="C20" s="195"/>
      <c r="D20" s="201" t="s">
        <v>789</v>
      </c>
      <c r="E20" s="193"/>
      <c r="F20" s="193"/>
    </row>
    <row r="21" spans="1:6" ht="13.2">
      <c r="A21" s="183"/>
      <c r="B21" s="191"/>
      <c r="C21" s="190"/>
      <c r="D21" s="189"/>
      <c r="E21" s="184"/>
      <c r="F21" s="219"/>
    </row>
    <row r="22" spans="1:6" ht="14.4">
      <c r="A22" s="178">
        <v>11</v>
      </c>
      <c r="B22" s="173" t="s">
        <v>780</v>
      </c>
      <c r="C22" s="175"/>
      <c r="D22" s="185"/>
      <c r="E22" s="171"/>
      <c r="F22" s="188">
        <f>SUM(F18:F20)</f>
        <v>151571</v>
      </c>
    </row>
    <row r="23" spans="1:6" ht="14.4">
      <c r="A23" s="183"/>
      <c r="B23" s="187"/>
      <c r="C23" s="175"/>
      <c r="D23" s="185"/>
      <c r="E23" s="171"/>
      <c r="F23" s="182" t="s">
        <v>787</v>
      </c>
    </row>
    <row r="24" spans="1:6" ht="14.4">
      <c r="A24" s="183">
        <v>12</v>
      </c>
      <c r="B24" s="168" t="s">
        <v>788</v>
      </c>
      <c r="C24" s="175"/>
      <c r="D24" s="186"/>
      <c r="E24" s="171"/>
      <c r="F24" s="184">
        <f>F22*15%</f>
        <v>22735.649999999998</v>
      </c>
    </row>
    <row r="25" spans="1:6" ht="14.4">
      <c r="A25" s="183"/>
      <c r="B25" s="168"/>
      <c r="C25" s="175"/>
      <c r="D25" s="185" t="s">
        <v>787</v>
      </c>
      <c r="E25" s="171"/>
      <c r="F25" s="182"/>
    </row>
    <row r="26" spans="1:6" ht="14.4">
      <c r="A26" s="183">
        <v>13</v>
      </c>
      <c r="B26" s="168" t="s">
        <v>786</v>
      </c>
      <c r="C26" s="175"/>
      <c r="D26" s="185"/>
      <c r="E26" s="184"/>
      <c r="F26" s="184">
        <f>F10</f>
        <v>0</v>
      </c>
    </row>
    <row r="27" spans="1:6" ht="14.4">
      <c r="A27" s="183"/>
      <c r="B27" s="168"/>
      <c r="C27" s="175"/>
      <c r="D27" s="172"/>
      <c r="E27" s="171"/>
      <c r="F27" s="182"/>
    </row>
    <row r="28" spans="1:6" ht="14.4">
      <c r="A28" s="178">
        <v>14</v>
      </c>
      <c r="B28" s="173" t="s">
        <v>780</v>
      </c>
      <c r="C28" s="175"/>
      <c r="D28" s="172"/>
      <c r="E28" s="171"/>
      <c r="F28" s="179">
        <f>SUM(F22:F27)</f>
        <v>174306.65</v>
      </c>
    </row>
    <row r="29" spans="1:6" ht="14.4">
      <c r="A29" s="176"/>
      <c r="B29" s="168"/>
      <c r="C29" s="175"/>
      <c r="D29" s="172"/>
      <c r="E29" s="171"/>
      <c r="F29" s="181"/>
    </row>
    <row r="30" spans="1:6" ht="14.4">
      <c r="A30" s="176">
        <v>15</v>
      </c>
      <c r="B30" s="168" t="s">
        <v>785</v>
      </c>
      <c r="C30" s="175"/>
      <c r="D30" s="172"/>
      <c r="E30" s="171"/>
      <c r="F30" s="171">
        <f>F28*3.25%</f>
        <v>5664.966125</v>
      </c>
    </row>
    <row r="31" spans="1:6" ht="14.4">
      <c r="A31" s="176"/>
      <c r="B31" s="168"/>
      <c r="C31" s="175"/>
      <c r="D31" s="172"/>
      <c r="E31" s="171"/>
      <c r="F31" s="171"/>
    </row>
    <row r="32" spans="1:6" ht="14.4">
      <c r="A32" s="178">
        <v>16</v>
      </c>
      <c r="B32" s="173" t="s">
        <v>780</v>
      </c>
      <c r="C32" s="175"/>
      <c r="D32" s="172"/>
      <c r="E32" s="171"/>
      <c r="F32" s="179">
        <f>SUM(F28:F31)</f>
        <v>179971.616125</v>
      </c>
    </row>
    <row r="33" spans="1:6" ht="14.4">
      <c r="A33" s="178"/>
      <c r="B33" s="168"/>
      <c r="C33" s="175"/>
      <c r="D33" s="172"/>
      <c r="E33" s="171"/>
      <c r="F33" s="177"/>
    </row>
    <row r="34" spans="1:6" ht="14.4">
      <c r="A34" s="176">
        <v>17</v>
      </c>
      <c r="B34" s="168" t="s">
        <v>784</v>
      </c>
      <c r="C34" s="175"/>
      <c r="D34" s="172"/>
      <c r="E34" s="171"/>
      <c r="F34" s="171">
        <f>SUM(F32/100*3.25)</f>
        <v>5849.0775240625</v>
      </c>
    </row>
    <row r="35" spans="1:6" ht="14.4">
      <c r="A35" s="176"/>
      <c r="B35" s="168"/>
      <c r="C35" s="175"/>
      <c r="D35" s="172"/>
      <c r="E35" s="171"/>
      <c r="F35" s="180"/>
    </row>
    <row r="36" spans="1:6" ht="14.4">
      <c r="A36" s="176">
        <v>18</v>
      </c>
      <c r="B36" s="173" t="s">
        <v>780</v>
      </c>
      <c r="C36" s="175"/>
      <c r="D36" s="172"/>
      <c r="E36" s="171"/>
      <c r="F36" s="177">
        <f>SUM(F32:F34)</f>
        <v>185820.69364906251</v>
      </c>
    </row>
    <row r="37" spans="1:6" ht="14.4">
      <c r="A37" s="176"/>
      <c r="B37" s="173"/>
      <c r="C37" s="175"/>
      <c r="D37" s="172"/>
      <c r="E37" s="171"/>
      <c r="F37" s="171"/>
    </row>
    <row r="38" spans="1:6" ht="26.4">
      <c r="A38" s="176">
        <v>19</v>
      </c>
      <c r="B38" s="168" t="s">
        <v>783</v>
      </c>
      <c r="C38" s="175"/>
      <c r="D38" s="172"/>
      <c r="E38" s="171"/>
      <c r="F38" s="171">
        <f>F36*15%</f>
        <v>27873.104047359375</v>
      </c>
    </row>
    <row r="39" spans="1:6" ht="14.4">
      <c r="A39" s="176"/>
      <c r="B39" s="168"/>
      <c r="C39" s="175"/>
      <c r="D39" s="172"/>
      <c r="E39" s="171"/>
      <c r="F39" s="171"/>
    </row>
    <row r="40" spans="1:6" ht="14.4">
      <c r="A40" s="178">
        <v>20</v>
      </c>
      <c r="B40" s="173" t="s">
        <v>780</v>
      </c>
      <c r="C40" s="175"/>
      <c r="D40" s="172"/>
      <c r="E40" s="171"/>
      <c r="F40" s="179">
        <f>SUM(F36:F38)</f>
        <v>213693.79769642188</v>
      </c>
    </row>
    <row r="41" spans="1:6" ht="14.4">
      <c r="A41" s="178"/>
      <c r="B41" s="168"/>
      <c r="C41" s="175"/>
      <c r="D41" s="172"/>
      <c r="E41" s="171"/>
      <c r="F41" s="177"/>
    </row>
    <row r="42" spans="1:6" ht="14.4">
      <c r="A42" s="176">
        <v>21</v>
      </c>
      <c r="B42" s="168" t="s">
        <v>782</v>
      </c>
      <c r="C42" s="175"/>
      <c r="D42" s="172"/>
      <c r="E42" s="171"/>
      <c r="F42" s="171">
        <f>F40*10%</f>
        <v>21369.37976964219</v>
      </c>
    </row>
    <row r="43" spans="1:6" ht="14.4">
      <c r="A43" s="176"/>
      <c r="B43" s="168"/>
      <c r="C43" s="175"/>
      <c r="D43" s="172"/>
      <c r="E43" s="171"/>
      <c r="F43" s="171"/>
    </row>
    <row r="44" spans="1:6" ht="14.4">
      <c r="A44" s="176">
        <v>22</v>
      </c>
      <c r="B44" s="168" t="s">
        <v>781</v>
      </c>
      <c r="C44" s="175"/>
      <c r="D44" s="172"/>
      <c r="E44" s="171"/>
      <c r="F44" s="171">
        <f>F40*10%</f>
        <v>21369.37976964219</v>
      </c>
    </row>
    <row r="45" spans="1:6" ht="14.4">
      <c r="A45" s="176"/>
      <c r="B45" s="168"/>
      <c r="C45" s="175"/>
      <c r="D45" s="172"/>
      <c r="E45" s="171"/>
      <c r="F45" s="180"/>
    </row>
    <row r="46" spans="1:6" ht="14.4">
      <c r="A46" s="178">
        <v>23</v>
      </c>
      <c r="B46" s="173" t="s">
        <v>780</v>
      </c>
      <c r="C46" s="175"/>
      <c r="D46" s="172"/>
      <c r="E46" s="171"/>
      <c r="F46" s="179">
        <f>SUM(F40:F45)</f>
        <v>256432.55723570628</v>
      </c>
    </row>
    <row r="47" spans="1:6" ht="14.4">
      <c r="A47" s="178"/>
      <c r="B47" s="168"/>
      <c r="C47" s="175"/>
      <c r="D47" s="172"/>
      <c r="E47" s="171"/>
      <c r="F47" s="177"/>
    </row>
    <row r="48" spans="1:6" ht="14.4">
      <c r="A48" s="176">
        <v>24</v>
      </c>
      <c r="B48" s="168" t="s">
        <v>779</v>
      </c>
      <c r="C48" s="175"/>
      <c r="D48" s="172"/>
      <c r="E48" s="171"/>
      <c r="F48" s="171">
        <f>SUM(F46/100*0.95)</f>
        <v>2436.1092937392095</v>
      </c>
    </row>
    <row r="49" spans="1:6" ht="14.4">
      <c r="A49" s="176"/>
      <c r="B49" s="168"/>
      <c r="C49" s="175"/>
      <c r="D49" s="172"/>
      <c r="E49" s="171"/>
      <c r="F49" s="171"/>
    </row>
    <row r="50" spans="1:6" ht="13.8" thickBot="1">
      <c r="A50" s="174">
        <v>25</v>
      </c>
      <c r="B50" s="173" t="s">
        <v>778</v>
      </c>
      <c r="C50" s="172"/>
      <c r="D50" s="172"/>
      <c r="E50" s="171"/>
      <c r="F50" s="170">
        <f>SUM(F46:F48)</f>
        <v>258868.6665294455</v>
      </c>
    </row>
    <row r="51" spans="1:6" ht="13.2">
      <c r="A51" s="169"/>
      <c r="B51" s="168"/>
      <c r="C51" s="167"/>
      <c r="D51" s="167"/>
      <c r="E51" s="166"/>
      <c r="F51" s="166"/>
    </row>
    <row r="52" spans="1:6" ht="13.2">
      <c r="A52" s="165"/>
      <c r="B52" s="164"/>
      <c r="C52" s="164"/>
      <c r="D52" s="163"/>
      <c r="E52" s="161"/>
      <c r="F52" s="160"/>
    </row>
    <row r="53" spans="1:6">
      <c r="A53" s="323" t="s">
        <v>777</v>
      </c>
      <c r="B53" s="323"/>
      <c r="C53" s="323"/>
      <c r="D53" s="323"/>
      <c r="E53" s="323"/>
      <c r="F53" s="323"/>
    </row>
    <row r="54" spans="1:6">
      <c r="A54" s="323"/>
      <c r="B54" s="323"/>
      <c r="C54" s="323"/>
      <c r="D54" s="323"/>
      <c r="E54" s="323"/>
      <c r="F54" s="323"/>
    </row>
    <row r="55" spans="1:6" ht="13.2">
      <c r="A55" s="162"/>
      <c r="B55" s="163"/>
      <c r="C55" s="163"/>
      <c r="D55" s="163"/>
      <c r="E55" s="161"/>
      <c r="F55" s="163"/>
    </row>
    <row r="56" spans="1:6" ht="1.65" customHeight="1">
      <c r="A56" s="162"/>
      <c r="B56" s="160"/>
      <c r="C56" s="160"/>
      <c r="D56" s="160"/>
      <c r="E56" s="161"/>
      <c r="F56" s="160"/>
    </row>
    <row r="57" spans="1:1" hidden="1">
      <c r="A57"/>
    </row>
    <row r="58" spans="1:1" hidden="1">
      <c r="A58"/>
    </row>
    <row r="59" spans="1:1" hidden="1">
      <c r="A59"/>
    </row>
    <row r="60" spans="1:1" hidden="1">
      <c r="A60"/>
    </row>
    <row r="61" spans="1:1" hidden="1">
      <c r="A61"/>
    </row>
    <row r="62" spans="1:1" hidden="1">
      <c r="A62"/>
    </row>
    <row r="63" spans="1:1" hidden="1">
      <c r="A63"/>
    </row>
    <row r="64" spans="1:1" hidden="1">
      <c r="A64"/>
    </row>
    <row r="65" spans="1:1" hidden="1">
      <c r="A65"/>
    </row>
    <row r="66" spans="1:1" hidden="1">
      <c r="A66"/>
    </row>
    <row r="67" spans="1:1" hidden="1">
      <c r="A67"/>
    </row>
    <row r="68" spans="1:1" hidden="1">
      <c r="A68"/>
    </row>
    <row r="69" spans="1:1" hidden="1">
      <c r="A69"/>
    </row>
    <row r="70" spans="1:1" hidden="1">
      <c r="A70"/>
    </row>
    <row r="71" spans="1:1" hidden="1">
      <c r="A71"/>
    </row>
    <row r="72" spans="1:1" hidden="1">
      <c r="A72"/>
    </row>
    <row r="73" spans="1:1" hidden="1">
      <c r="A73"/>
    </row>
    <row r="74" spans="1:1" hidden="1">
      <c r="A74"/>
    </row>
    <row r="75" spans="1:1" hidden="1">
      <c r="A75"/>
    </row>
    <row r="76" spans="1:1" hidden="1">
      <c r="A76"/>
    </row>
    <row r="77" spans="1:1" hidden="1">
      <c r="A77"/>
    </row>
    <row r="78" spans="1:1" hidden="1">
      <c r="A78"/>
    </row>
    <row r="79" spans="1:1" hidden="1">
      <c r="A79"/>
    </row>
    <row r="80" spans="1:1" hidden="1">
      <c r="A80"/>
    </row>
    <row r="81" spans="1:1" hidden="1">
      <c r="A81"/>
    </row>
    <row r="82" spans="1:1" hidden="1">
      <c r="A82"/>
    </row>
    <row r="83" spans="1:1" hidden="1">
      <c r="A83"/>
    </row>
    <row r="84" spans="1:1" hidden="1">
      <c r="A84"/>
    </row>
    <row r="85" spans="1:1" hidden="1">
      <c r="A85"/>
    </row>
    <row r="86" spans="1:1" hidden="1">
      <c r="A86"/>
    </row>
    <row r="87" spans="1:1" hidden="1">
      <c r="A87"/>
    </row>
    <row r="88" spans="1:1" hidden="1">
      <c r="A88"/>
    </row>
    <row r="89" spans="1:1" hidden="1">
      <c r="A89"/>
    </row>
    <row r="90" spans="1:1" hidden="1">
      <c r="A90"/>
    </row>
    <row r="91" spans="1:1" hidden="1">
      <c r="A91"/>
    </row>
    <row r="92" spans="1:1" hidden="1">
      <c r="A92"/>
    </row>
    <row r="93" spans="1:1" hidden="1">
      <c r="A93"/>
    </row>
    <row r="94" spans="1:1" hidden="1">
      <c r="A94"/>
    </row>
    <row r="95" spans="1:1" hidden="1">
      <c r="A95"/>
    </row>
    <row r="96" spans="1:1" hidden="1">
      <c r="A96"/>
    </row>
    <row r="97" spans="1:1" hidden="1">
      <c r="A97"/>
    </row>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sheetData>
  <mergeCells count="4">
    <mergeCell ref="A1:B1"/>
    <mergeCell ref="A53:F54"/>
    <mergeCell ref="B55:D55"/>
    <mergeCell ref="B56:D56"/>
  </mergeCells>
  <pageMargins left="0.70866141732283472" right="0.70866141732283472" top="0.94488188976377963" bottom="0.74803149606299213" header="0.31496062992125984" footer="0.31496062992125984"/>
  <pageSetup scale="88" fitToHeight="0" orientation="portrait"/>
  <headerFooter scaleWithDoc="1" alignWithMargins="1" differentFirst="0" differentOddEven="0">
    <oddHeader>&amp;R&amp;G</oddHeader>
  </headerFooter>
  <legacyDrawingHF r:id="rId2"/>
  <extLst/>
</worksheet>
</file>

<file path=xl/worksheets/sheet8.xml><?xml version="1.0" encoding="utf-8"?>
<worksheet xmlns:r="http://schemas.openxmlformats.org/officeDocument/2006/relationships" xmlns:x14="http://schemas.microsoft.com/office/spreadsheetml/2009/9/main" xmlns:mc="http://schemas.openxmlformats.org/markup-compatibility/2006" xmlns="http://schemas.openxmlformats.org/spreadsheetml/2006/main">
  <sheetPr>
    <pageSetUpPr fitToPage="1"/>
  </sheetPr>
  <dimension ref="A1:F136"/>
  <sheetViews>
    <sheetView topLeftCell="A22" view="normal" workbookViewId="0">
      <selection pane="topLeft" activeCell="A65" sqref="A65:F66"/>
    </sheetView>
  </sheetViews>
  <sheetFormatPr defaultColWidth="0" zeroHeight="true" defaultRowHeight="12.6" baseColWidth="0"/>
  <cols>
    <col min="1" max="1" width="9.5703125" style="159" customWidth="1"/>
    <col min="2" max="2" width="52.84765625" style="159" customWidth="1"/>
    <col min="3" max="3" width="10.140625" style="159" customWidth="1"/>
    <col min="4" max="4" width="7" style="159" customWidth="1"/>
    <col min="5" max="5" width="13" style="159" customWidth="1"/>
    <col min="6" max="6" width="12.140625" style="159" customWidth="1"/>
    <col min="7" max="16384" width="8.84765625" style="159" hidden="1" customWidth="1"/>
  </cols>
  <sheetData>
    <row r="1" spans="1:2">
      <c r="A1" s="321" t="s">
        <v>808</v>
      </c>
      <c r="B1" s="322"/>
    </row>
    <row r="2" spans="1:1">
      <c r="A2" s="159" t="s">
        <v>809</v>
      </c>
    </row>
    <row r="3" spans="5:5">
      <c r="E3" s="212">
        <v>43101</v>
      </c>
    </row>
    <row r="4"/>
    <row r="5" spans="1:6" ht="13.2">
      <c r="A5" s="211" t="s">
        <v>31</v>
      </c>
      <c r="B5" s="210" t="s">
        <v>807</v>
      </c>
      <c r="C5" s="210" t="s">
        <v>806</v>
      </c>
      <c r="D5" s="210" t="s">
        <v>805</v>
      </c>
      <c r="E5" s="209" t="s">
        <v>16</v>
      </c>
      <c r="F5" s="209" t="s">
        <v>804</v>
      </c>
    </row>
    <row r="6" spans="1:6" ht="13.2">
      <c r="A6" s="208"/>
      <c r="B6" s="207"/>
      <c r="C6" s="207"/>
      <c r="D6" s="207"/>
      <c r="E6" s="206"/>
      <c r="F6" s="206"/>
    </row>
    <row r="7" spans="1:6" ht="13.2">
      <c r="A7" s="199"/>
      <c r="B7" s="173" t="s">
        <v>810</v>
      </c>
      <c r="C7" s="201"/>
      <c r="D7" s="201"/>
      <c r="E7" s="184"/>
      <c r="F7" s="184"/>
    </row>
    <row r="8" spans="1:6" ht="13.2">
      <c r="A8" s="199"/>
      <c r="B8" s="204" t="s">
        <v>826</v>
      </c>
      <c r="C8" s="201"/>
      <c r="D8" s="201"/>
      <c r="E8" s="184"/>
      <c r="F8" s="184"/>
    </row>
    <row r="9" spans="1:6" ht="13.2">
      <c r="A9" s="199"/>
      <c r="B9" s="204"/>
      <c r="C9" s="205"/>
      <c r="D9" s="201"/>
      <c r="E9" s="184"/>
      <c r="F9" s="184"/>
    </row>
    <row r="10" spans="1:6" ht="13.2">
      <c r="A10" s="199">
        <v>1</v>
      </c>
      <c r="B10" s="204" t="s">
        <v>803</v>
      </c>
      <c r="C10" s="202">
        <v>1</v>
      </c>
      <c r="D10" s="203" t="s">
        <v>31</v>
      </c>
      <c r="E10" s="193"/>
      <c r="F10" s="193">
        <v>0</v>
      </c>
    </row>
    <row r="11" spans="1:6" ht="13.2">
      <c r="A11" s="199"/>
      <c r="B11" s="204"/>
      <c r="C11" s="205"/>
      <c r="D11" s="201"/>
      <c r="E11" s="184"/>
      <c r="F11" s="184"/>
    </row>
    <row r="12" spans="1:6" ht="39.6">
      <c r="A12" s="183">
        <v>1.01</v>
      </c>
      <c r="B12" s="222" t="s">
        <v>802</v>
      </c>
      <c r="C12" s="223">
        <v>1</v>
      </c>
      <c r="D12" s="224" t="s">
        <v>31</v>
      </c>
      <c r="E12" s="225">
        <f>(200*21)+(52.5*21)</f>
        <v>5302.5</v>
      </c>
      <c r="F12" s="225">
        <f>E12*C12</f>
        <v>5302.5</v>
      </c>
    </row>
    <row r="13" spans="1:6" ht="26.4">
      <c r="A13" s="183">
        <v>1.02</v>
      </c>
      <c r="B13" s="222" t="s">
        <v>801</v>
      </c>
      <c r="C13" s="226">
        <v>1400</v>
      </c>
      <c r="D13" s="227" t="s">
        <v>19</v>
      </c>
      <c r="E13" s="225">
        <v>5</v>
      </c>
      <c r="F13" s="225">
        <f>E13*C13</f>
        <v>7000</v>
      </c>
    </row>
    <row r="14" spans="1:6" ht="39.6">
      <c r="A14" s="183">
        <v>1.03</v>
      </c>
      <c r="B14" s="222" t="s">
        <v>800</v>
      </c>
      <c r="C14" s="226">
        <v>1</v>
      </c>
      <c r="D14" s="227" t="s">
        <v>797</v>
      </c>
      <c r="E14" s="225">
        <v>500</v>
      </c>
      <c r="F14" s="225">
        <f>E14*C14</f>
        <v>500</v>
      </c>
    </row>
    <row r="15" spans="1:6" ht="26.4">
      <c r="A15" s="183">
        <v>1.04</v>
      </c>
      <c r="B15" s="222" t="s">
        <v>799</v>
      </c>
      <c r="C15" s="226">
        <v>10</v>
      </c>
      <c r="D15" s="227" t="s">
        <v>31</v>
      </c>
      <c r="E15" s="225">
        <v>300</v>
      </c>
      <c r="F15" s="225">
        <f>E15*C15</f>
        <v>3000</v>
      </c>
    </row>
    <row r="16" spans="1:6" ht="26.4">
      <c r="A16" s="183">
        <v>1.05</v>
      </c>
      <c r="B16" s="222" t="s">
        <v>798</v>
      </c>
      <c r="C16" s="226">
        <v>1</v>
      </c>
      <c r="D16" s="227" t="s">
        <v>797</v>
      </c>
      <c r="E16" s="225">
        <v>1000</v>
      </c>
      <c r="F16" s="225">
        <f>E16*C16</f>
        <v>1000</v>
      </c>
    </row>
    <row r="17" spans="1:6" ht="13.2">
      <c r="A17" s="199"/>
      <c r="B17" s="204"/>
      <c r="C17" s="202"/>
      <c r="D17" s="203"/>
      <c r="E17" s="193"/>
      <c r="F17" s="193"/>
    </row>
    <row r="18" spans="1:6" ht="13.2">
      <c r="A18" s="199">
        <v>2</v>
      </c>
      <c r="B18" s="198" t="s">
        <v>813</v>
      </c>
      <c r="C18" s="195">
        <v>1</v>
      </c>
      <c r="D18" s="201" t="s">
        <v>31</v>
      </c>
      <c r="E18" s="193">
        <f>SUM('Master Sheet Summary'!E23)</f>
        <v>184052</v>
      </c>
      <c r="F18" s="193">
        <f>E18*C18</f>
        <v>184052</v>
      </c>
    </row>
    <row r="19" spans="1:6" ht="26.4">
      <c r="A19" s="183">
        <v>2.01</v>
      </c>
      <c r="B19" s="196" t="s">
        <v>827</v>
      </c>
      <c r="C19" s="195"/>
      <c r="D19" s="201" t="s">
        <v>789</v>
      </c>
      <c r="E19" s="193"/>
      <c r="F19" s="193"/>
    </row>
    <row r="20" spans="1:6" ht="26.4">
      <c r="A20" s="183">
        <v>2.02</v>
      </c>
      <c r="B20" s="192" t="s">
        <v>790</v>
      </c>
      <c r="C20" s="195"/>
      <c r="D20" s="201" t="s">
        <v>789</v>
      </c>
      <c r="E20" s="193"/>
      <c r="F20" s="193"/>
    </row>
    <row r="21" spans="1:6" ht="13.2">
      <c r="A21" s="199"/>
      <c r="B21" s="198"/>
      <c r="C21" s="195"/>
      <c r="D21" s="201"/>
      <c r="E21" s="193"/>
      <c r="F21" s="193"/>
    </row>
    <row r="22" spans="1:6" ht="13.2">
      <c r="A22" s="199">
        <v>3</v>
      </c>
      <c r="B22" s="198" t="s">
        <v>795</v>
      </c>
      <c r="C22" s="195">
        <v>1</v>
      </c>
      <c r="D22" s="201" t="s">
        <v>31</v>
      </c>
      <c r="E22" s="193">
        <f>SUM('Master Sheet Summary'!E19)</f>
        <v>144328</v>
      </c>
      <c r="F22" s="193">
        <f>E22*C22</f>
        <v>144328</v>
      </c>
    </row>
    <row r="23" spans="1:6" ht="13.2">
      <c r="A23" s="183">
        <v>3.01</v>
      </c>
      <c r="B23" s="196" t="s">
        <v>811</v>
      </c>
      <c r="C23" s="195"/>
      <c r="D23" s="201" t="s">
        <v>789</v>
      </c>
      <c r="E23" s="193"/>
      <c r="F23" s="193"/>
    </row>
    <row r="24" spans="1:6" ht="26.4">
      <c r="A24" s="183">
        <v>3.02</v>
      </c>
      <c r="B24" s="192" t="s">
        <v>790</v>
      </c>
      <c r="C24" s="195"/>
      <c r="D24" s="201" t="s">
        <v>789</v>
      </c>
      <c r="E24" s="193"/>
      <c r="F24" s="193"/>
    </row>
    <row r="25" spans="1:6" ht="13.2">
      <c r="A25" s="183"/>
      <c r="B25" s="192"/>
      <c r="C25" s="195"/>
      <c r="D25" s="201"/>
      <c r="E25" s="193"/>
      <c r="F25" s="193"/>
    </row>
    <row r="26" spans="1:6" ht="13.2">
      <c r="A26" s="199">
        <v>4</v>
      </c>
      <c r="B26" s="198" t="s">
        <v>812</v>
      </c>
      <c r="C26" s="195">
        <v>1</v>
      </c>
      <c r="D26" s="201" t="s">
        <v>31</v>
      </c>
      <c r="E26" s="193">
        <f>SUM('Master Sheet Summary'!E39)</f>
        <v>1000</v>
      </c>
      <c r="F26" s="193">
        <f>E26*C26</f>
        <v>1000</v>
      </c>
    </row>
    <row r="27" spans="1:6" ht="13.2">
      <c r="A27" s="183">
        <v>4.01</v>
      </c>
      <c r="B27" s="196" t="s">
        <v>811</v>
      </c>
      <c r="C27" s="195"/>
      <c r="D27" s="201" t="s">
        <v>789</v>
      </c>
      <c r="E27" s="193"/>
      <c r="F27" s="193"/>
    </row>
    <row r="28" spans="1:6" ht="26.4">
      <c r="A28" s="183">
        <v>4.02</v>
      </c>
      <c r="B28" s="192" t="s">
        <v>790</v>
      </c>
      <c r="C28" s="195"/>
      <c r="D28" s="201" t="s">
        <v>789</v>
      </c>
      <c r="E28" s="193"/>
      <c r="F28" s="193"/>
    </row>
    <row r="29" spans="1:6" ht="13.2">
      <c r="A29" s="183"/>
      <c r="B29" s="192"/>
      <c r="C29" s="195"/>
      <c r="D29" s="201"/>
      <c r="E29" s="193"/>
      <c r="F29" s="193"/>
    </row>
    <row r="30" spans="1:6" ht="13.2">
      <c r="A30" s="199">
        <v>5</v>
      </c>
      <c r="B30" s="198" t="s">
        <v>338</v>
      </c>
      <c r="C30" s="195">
        <v>1</v>
      </c>
      <c r="D30" s="201" t="s">
        <v>31</v>
      </c>
      <c r="E30" s="193">
        <f>SUM('Master Sheet Summary'!E27)</f>
        <v>338475</v>
      </c>
      <c r="F30" s="193">
        <f>E30*C30</f>
        <v>338475</v>
      </c>
    </row>
    <row r="31" spans="1:6" ht="13.2">
      <c r="A31" s="183">
        <v>5.01</v>
      </c>
      <c r="B31" s="196" t="s">
        <v>811</v>
      </c>
      <c r="C31" s="195"/>
      <c r="D31" s="201" t="s">
        <v>789</v>
      </c>
      <c r="E31" s="193"/>
      <c r="F31" s="193"/>
    </row>
    <row r="32" spans="1:6" ht="26.4">
      <c r="A32" s="183">
        <v>5.02</v>
      </c>
      <c r="B32" s="192" t="s">
        <v>790</v>
      </c>
      <c r="C32" s="195"/>
      <c r="D32" s="201" t="s">
        <v>789</v>
      </c>
      <c r="E32" s="193"/>
      <c r="F32" s="193"/>
    </row>
    <row r="33" spans="1:6" ht="13.2">
      <c r="A33" s="183"/>
      <c r="B33" s="192"/>
      <c r="C33" s="195"/>
      <c r="D33" s="201"/>
      <c r="E33" s="193"/>
      <c r="F33" s="193"/>
    </row>
    <row r="34" spans="1:6" ht="14.4">
      <c r="A34" s="178">
        <v>6</v>
      </c>
      <c r="B34" s="173" t="s">
        <v>780</v>
      </c>
      <c r="C34" s="175"/>
      <c r="D34" s="185"/>
      <c r="E34" s="171"/>
      <c r="F34" s="188">
        <f>SUM(F18:F29)</f>
        <v>329380</v>
      </c>
    </row>
    <row r="35" spans="1:6" ht="14.4">
      <c r="A35" s="183"/>
      <c r="B35" s="187"/>
      <c r="C35" s="175"/>
      <c r="D35" s="185"/>
      <c r="E35" s="171"/>
      <c r="F35" s="182" t="s">
        <v>787</v>
      </c>
    </row>
    <row r="36" spans="1:6" ht="14.4">
      <c r="A36" s="183">
        <v>7</v>
      </c>
      <c r="B36" s="168" t="s">
        <v>788</v>
      </c>
      <c r="C36" s="175"/>
      <c r="D36" s="186"/>
      <c r="E36" s="171"/>
      <c r="F36" s="184">
        <f>F34*15%</f>
        <v>49407</v>
      </c>
    </row>
    <row r="37" spans="1:6" ht="14.4">
      <c r="A37" s="183"/>
      <c r="B37" s="168"/>
      <c r="C37" s="175"/>
      <c r="D37" s="185" t="s">
        <v>787</v>
      </c>
      <c r="E37" s="171"/>
      <c r="F37" s="182"/>
    </row>
    <row r="38" spans="1:6" ht="14.4">
      <c r="A38" s="183">
        <v>8</v>
      </c>
      <c r="B38" s="168" t="s">
        <v>786</v>
      </c>
      <c r="C38" s="175"/>
      <c r="D38" s="185"/>
      <c r="E38" s="184"/>
      <c r="F38" s="184">
        <f>F10</f>
        <v>0</v>
      </c>
    </row>
    <row r="39" spans="1:6" ht="14.4">
      <c r="A39" s="183"/>
      <c r="B39" s="168"/>
      <c r="C39" s="175"/>
      <c r="D39" s="172"/>
      <c r="E39" s="171"/>
      <c r="F39" s="182"/>
    </row>
    <row r="40" spans="1:6" ht="14.4">
      <c r="A40" s="178">
        <v>9</v>
      </c>
      <c r="B40" s="173" t="s">
        <v>780</v>
      </c>
      <c r="C40" s="175"/>
      <c r="D40" s="172"/>
      <c r="E40" s="171"/>
      <c r="F40" s="179">
        <f>SUM(F34:F39)</f>
        <v>378787</v>
      </c>
    </row>
    <row r="41" spans="1:6" ht="14.4">
      <c r="A41" s="176"/>
      <c r="B41" s="168"/>
      <c r="C41" s="175"/>
      <c r="D41" s="172"/>
      <c r="E41" s="171"/>
      <c r="F41" s="181"/>
    </row>
    <row r="42" spans="1:6" ht="14.4">
      <c r="A42" s="176">
        <v>10</v>
      </c>
      <c r="B42" s="168" t="s">
        <v>785</v>
      </c>
      <c r="C42" s="175"/>
      <c r="D42" s="172"/>
      <c r="E42" s="171"/>
      <c r="F42" s="171">
        <f>F40*3.25%</f>
        <v>12310.577500000001</v>
      </c>
    </row>
    <row r="43" spans="1:6" ht="14.4">
      <c r="A43" s="176"/>
      <c r="B43" s="168"/>
      <c r="C43" s="175"/>
      <c r="D43" s="172"/>
      <c r="E43" s="171"/>
      <c r="F43" s="171"/>
    </row>
    <row r="44" spans="1:6" ht="14.4">
      <c r="A44" s="178">
        <v>11</v>
      </c>
      <c r="B44" s="173" t="s">
        <v>780</v>
      </c>
      <c r="C44" s="175"/>
      <c r="D44" s="172"/>
      <c r="E44" s="171"/>
      <c r="F44" s="179">
        <f>SUM(F40:F43)</f>
        <v>391097.5775</v>
      </c>
    </row>
    <row r="45" spans="1:6" ht="14.4">
      <c r="A45" s="178"/>
      <c r="B45" s="168"/>
      <c r="C45" s="175"/>
      <c r="D45" s="172"/>
      <c r="E45" s="171"/>
      <c r="F45" s="177"/>
    </row>
    <row r="46" spans="1:6" ht="14.4">
      <c r="A46" s="176">
        <v>12</v>
      </c>
      <c r="B46" s="168" t="s">
        <v>784</v>
      </c>
      <c r="C46" s="175"/>
      <c r="D46" s="172"/>
      <c r="E46" s="171"/>
      <c r="F46" s="171">
        <f>SUM(F44/100*3.25)</f>
        <v>12710.67126875</v>
      </c>
    </row>
    <row r="47" spans="1:6" ht="14.4">
      <c r="A47" s="176"/>
      <c r="B47" s="168"/>
      <c r="C47" s="175"/>
      <c r="D47" s="172"/>
      <c r="E47" s="171"/>
      <c r="F47" s="180"/>
    </row>
    <row r="48" spans="1:6" ht="14.4">
      <c r="A48" s="176">
        <v>13</v>
      </c>
      <c r="B48" s="173" t="s">
        <v>780</v>
      </c>
      <c r="C48" s="175"/>
      <c r="D48" s="172"/>
      <c r="E48" s="171"/>
      <c r="F48" s="177">
        <f>SUM(F44:F46)</f>
        <v>403808.24876875</v>
      </c>
    </row>
    <row r="49" spans="1:6" ht="14.4">
      <c r="A49" s="176"/>
      <c r="B49" s="173"/>
      <c r="C49" s="175"/>
      <c r="D49" s="172"/>
      <c r="E49" s="171"/>
      <c r="F49" s="171"/>
    </row>
    <row r="50" spans="1:6" ht="26.4">
      <c r="A50" s="176">
        <v>14</v>
      </c>
      <c r="B50" s="168" t="s">
        <v>783</v>
      </c>
      <c r="C50" s="175"/>
      <c r="D50" s="172"/>
      <c r="E50" s="171"/>
      <c r="F50" s="171">
        <f>F48*15%</f>
        <v>60571.237315312494</v>
      </c>
    </row>
    <row r="51" spans="1:6" ht="14.4">
      <c r="A51" s="176"/>
      <c r="B51" s="168"/>
      <c r="C51" s="175"/>
      <c r="D51" s="172"/>
      <c r="E51" s="171"/>
      <c r="F51" s="171"/>
    </row>
    <row r="52" spans="1:6" ht="14.4">
      <c r="A52" s="178">
        <v>15</v>
      </c>
      <c r="B52" s="173" t="s">
        <v>780</v>
      </c>
      <c r="C52" s="175"/>
      <c r="D52" s="172"/>
      <c r="E52" s="171"/>
      <c r="F52" s="179">
        <f>SUM(F48:F50)</f>
        <v>464379.48608406249</v>
      </c>
    </row>
    <row r="53" spans="1:6" ht="14.4">
      <c r="A53" s="178"/>
      <c r="B53" s="168"/>
      <c r="C53" s="175"/>
      <c r="D53" s="172"/>
      <c r="E53" s="171"/>
      <c r="F53" s="177"/>
    </row>
    <row r="54" spans="1:6" ht="14.4">
      <c r="A54" s="176">
        <v>16</v>
      </c>
      <c r="B54" s="168" t="s">
        <v>782</v>
      </c>
      <c r="C54" s="175"/>
      <c r="D54" s="172"/>
      <c r="E54" s="171"/>
      <c r="F54" s="171">
        <f>F52*10%</f>
        <v>46437.948608406252</v>
      </c>
    </row>
    <row r="55" spans="1:6" ht="14.4">
      <c r="A55" s="176"/>
      <c r="B55" s="168"/>
      <c r="C55" s="175"/>
      <c r="D55" s="172"/>
      <c r="E55" s="171"/>
      <c r="F55" s="171"/>
    </row>
    <row r="56" spans="1:6" ht="14.4">
      <c r="A56" s="176">
        <v>17</v>
      </c>
      <c r="B56" s="168" t="s">
        <v>781</v>
      </c>
      <c r="C56" s="175"/>
      <c r="D56" s="172"/>
      <c r="E56" s="171"/>
      <c r="F56" s="171">
        <f>F52*10%</f>
        <v>46437.948608406252</v>
      </c>
    </row>
    <row r="57" spans="1:6" ht="14.4">
      <c r="A57" s="176"/>
      <c r="B57" s="168"/>
      <c r="C57" s="175"/>
      <c r="D57" s="172"/>
      <c r="E57" s="171"/>
      <c r="F57" s="180"/>
    </row>
    <row r="58" spans="1:6" ht="14.4">
      <c r="A58" s="178">
        <v>18</v>
      </c>
      <c r="B58" s="173" t="s">
        <v>780</v>
      </c>
      <c r="C58" s="175"/>
      <c r="D58" s="172"/>
      <c r="E58" s="171"/>
      <c r="F58" s="179">
        <f>SUM(F52:F57)</f>
        <v>557255.383300875</v>
      </c>
    </row>
    <row r="59" spans="1:6" ht="14.4">
      <c r="A59" s="178"/>
      <c r="B59" s="168"/>
      <c r="C59" s="175"/>
      <c r="D59" s="172"/>
      <c r="E59" s="171"/>
      <c r="F59" s="177"/>
    </row>
    <row r="60" spans="1:6" ht="14.4">
      <c r="A60" s="176">
        <v>19</v>
      </c>
      <c r="B60" s="168" t="s">
        <v>779</v>
      </c>
      <c r="C60" s="175"/>
      <c r="D60" s="172"/>
      <c r="E60" s="171"/>
      <c r="F60" s="171">
        <f>SUM(F58/100*0.95)</f>
        <v>5293.9261413583117</v>
      </c>
    </row>
    <row r="61" spans="1:6" ht="14.4">
      <c r="A61" s="176"/>
      <c r="B61" s="168"/>
      <c r="C61" s="175"/>
      <c r="D61" s="172"/>
      <c r="E61" s="171"/>
      <c r="F61" s="171"/>
    </row>
    <row r="62" spans="1:6" ht="13.8" thickBot="1">
      <c r="A62" s="174">
        <v>20</v>
      </c>
      <c r="B62" s="173" t="s">
        <v>778</v>
      </c>
      <c r="C62" s="172"/>
      <c r="D62" s="172"/>
      <c r="E62" s="171"/>
      <c r="F62" s="170">
        <f>SUM(F58:F60)</f>
        <v>562549.30944223329</v>
      </c>
    </row>
    <row r="63" spans="1:6" ht="13.2">
      <c r="A63" s="169"/>
      <c r="B63" s="168"/>
      <c r="C63" s="167"/>
      <c r="D63" s="167"/>
      <c r="E63" s="166"/>
      <c r="F63" s="166"/>
    </row>
    <row r="64" spans="1:6" ht="13.2">
      <c r="A64" s="165"/>
      <c r="B64" s="164"/>
      <c r="C64" s="164"/>
      <c r="D64" s="163"/>
      <c r="E64" s="161"/>
      <c r="F64" s="160"/>
    </row>
    <row r="65" spans="1:6">
      <c r="A65" s="323" t="s">
        <v>777</v>
      </c>
      <c r="B65" s="323"/>
      <c r="C65" s="323"/>
      <c r="D65" s="323"/>
      <c r="E65" s="323"/>
      <c r="F65" s="323"/>
    </row>
    <row r="66" spans="1:6">
      <c r="A66" s="323"/>
      <c r="B66" s="323"/>
      <c r="C66" s="323"/>
      <c r="D66" s="323"/>
      <c r="E66" s="323"/>
      <c r="F66" s="323"/>
    </row>
    <row r="67" spans="1:6" ht="13.2">
      <c r="A67" s="162"/>
      <c r="B67" s="163"/>
      <c r="C67" s="163"/>
      <c r="D67" s="163"/>
      <c r="E67" s="161"/>
      <c r="F67" s="163"/>
    </row>
    <row r="68" spans="1:6" ht="1.65" customHeight="1">
      <c r="A68" s="162"/>
      <c r="B68" s="160"/>
      <c r="C68" s="160"/>
      <c r="D68" s="160"/>
      <c r="E68" s="161"/>
      <c r="F68" s="160"/>
    </row>
    <row r="69" spans="1:1" hidden="1">
      <c r="A69"/>
    </row>
    <row r="70" spans="1:1" hidden="1">
      <c r="A70"/>
    </row>
    <row r="71" spans="1:1" hidden="1">
      <c r="A71"/>
    </row>
    <row r="72" spans="1:1" hidden="1">
      <c r="A72"/>
    </row>
    <row r="73" spans="1:1" hidden="1">
      <c r="A73"/>
    </row>
    <row r="74" spans="1:1" hidden="1">
      <c r="A74"/>
    </row>
    <row r="75" spans="1:1" hidden="1">
      <c r="A75"/>
    </row>
    <row r="76" spans="1:1" hidden="1">
      <c r="A76"/>
    </row>
    <row r="77" spans="1:1" hidden="1">
      <c r="A77"/>
    </row>
    <row r="78" spans="1:1" hidden="1">
      <c r="A78"/>
    </row>
    <row r="79" spans="1:1" hidden="1">
      <c r="A79"/>
    </row>
    <row r="80" spans="1:1" hidden="1">
      <c r="A80"/>
    </row>
    <row r="81" spans="1:1" hidden="1">
      <c r="A81"/>
    </row>
    <row r="82" spans="1:1" hidden="1">
      <c r="A82"/>
    </row>
    <row r="83" spans="1:1" hidden="1">
      <c r="A83"/>
    </row>
    <row r="84" spans="1:1" hidden="1">
      <c r="A84"/>
    </row>
    <row r="85" spans="1:1" hidden="1">
      <c r="A85"/>
    </row>
    <row r="86" spans="1:1" hidden="1">
      <c r="A86"/>
    </row>
    <row r="87" spans="1:1" hidden="1">
      <c r="A87"/>
    </row>
    <row r="88" spans="1:1" hidden="1">
      <c r="A88"/>
    </row>
    <row r="89" spans="1:1" hidden="1">
      <c r="A89"/>
    </row>
    <row r="90" spans="1:1" hidden="1">
      <c r="A90"/>
    </row>
    <row r="91" spans="1:1" hidden="1">
      <c r="A91"/>
    </row>
    <row r="92" spans="1:1" hidden="1">
      <c r="A92"/>
    </row>
    <row r="93" spans="1:1" hidden="1">
      <c r="A93"/>
    </row>
    <row r="94" spans="1:1" hidden="1">
      <c r="A94"/>
    </row>
    <row r="95" spans="1:1" hidden="1">
      <c r="A95"/>
    </row>
    <row r="96" spans="1:1" hidden="1">
      <c r="A96"/>
    </row>
    <row r="97" spans="1:1" hidden="1">
      <c r="A97"/>
    </row>
    <row r="98" spans="1:1" hidden="1">
      <c r="A98"/>
    </row>
    <row r="99" spans="1:1" hidden="1">
      <c r="A99"/>
    </row>
    <row r="100" spans="1:1" hidden="1">
      <c r="A100"/>
    </row>
    <row r="101" spans="1:1" hidden="1">
      <c r="A101"/>
    </row>
    <row r="102" spans="1:1" hidden="1">
      <c r="A102"/>
    </row>
    <row r="103" spans="1:1" hidden="1">
      <c r="A103"/>
    </row>
    <row r="104" spans="1:1" hidden="1">
      <c r="A104"/>
    </row>
    <row r="105" spans="1:1" hidden="1">
      <c r="A105"/>
    </row>
    <row r="106" spans="1:1" hidden="1">
      <c r="A106"/>
    </row>
    <row r="107" spans="1:1" hidden="1">
      <c r="A107"/>
    </row>
    <row r="108" spans="1:1" hidden="1">
      <c r="A108"/>
    </row>
    <row r="109" spans="1:1" hidden="1">
      <c r="A109"/>
    </row>
    <row r="110"/>
    <row r="111"/>
    <row r="112"/>
    <row r="113"/>
    <row r="114"/>
    <row r="115"/>
    <row r="116"/>
    <row r="117"/>
    <row r="118"/>
    <row r="119"/>
    <row r="120"/>
    <row r="121"/>
    <row r="122"/>
    <row r="123"/>
    <row r="124"/>
    <row r="125"/>
    <row r="126"/>
    <row r="127"/>
    <row r="128"/>
    <row r="129"/>
    <row r="130"/>
    <row r="131"/>
    <row r="132"/>
    <row r="133"/>
    <row r="134"/>
    <row r="135"/>
    <row r="136"/>
  </sheetData>
  <mergeCells count="4">
    <mergeCell ref="A1:B1"/>
    <mergeCell ref="A65:F66"/>
    <mergeCell ref="B67:D67"/>
    <mergeCell ref="B68:D68"/>
  </mergeCells>
  <pageMargins left="0.70866141732283472" right="0.70866141732283472" top="0.94488188976377963" bottom="0.74803149606299213" header="0.31496062992125984" footer="0.31496062992125984"/>
  <pageSetup scale="88" fitToHeight="0" orientation="portrait"/>
  <headerFooter scaleWithDoc="1" alignWithMargins="1" differentFirst="0" differentOddEven="0">
    <oddHeader>&amp;R&amp;G</oddHeader>
  </headerFooter>
  <legacyDrawingHF r:id="rId2"/>
  <extLst/>
</worksheet>
</file>

<file path=xl/worksheets/sheet9.xml><?xml version="1.0" encoding="utf-8"?>
<worksheet xmlns:r="http://schemas.openxmlformats.org/officeDocument/2006/relationships" xmlns:x14="http://schemas.microsoft.com/office/spreadsheetml/2009/9/main" xmlns:mc="http://schemas.openxmlformats.org/markup-compatibility/2006" xmlns="http://schemas.openxmlformats.org/spreadsheetml/2006/main">
  <sheetPr>
    <pageSetUpPr fitToPage="1"/>
  </sheetPr>
  <dimension ref="A1:F132"/>
  <sheetViews>
    <sheetView view="normal" workbookViewId="0">
      <selection pane="topLeft" activeCell="B8" sqref="B8"/>
    </sheetView>
  </sheetViews>
  <sheetFormatPr defaultColWidth="0" zeroHeight="true" defaultRowHeight="12.6" baseColWidth="0"/>
  <cols>
    <col min="1" max="1" width="9.5703125" style="159" customWidth="1"/>
    <col min="2" max="2" width="52.84765625" style="159" customWidth="1"/>
    <col min="3" max="3" width="10.140625" style="159" customWidth="1"/>
    <col min="4" max="4" width="7" style="159" customWidth="1"/>
    <col min="5" max="5" width="13" style="159" customWidth="1"/>
    <col min="6" max="6" width="12.140625" style="159" customWidth="1"/>
    <col min="7" max="16384" width="8.84765625" style="159" hidden="1" customWidth="1"/>
  </cols>
  <sheetData>
    <row r="1" spans="1:2">
      <c r="A1" s="321" t="s">
        <v>808</v>
      </c>
      <c r="B1" s="322"/>
    </row>
    <row r="2" spans="1:1">
      <c r="A2" s="159" t="s">
        <v>809</v>
      </c>
    </row>
    <row r="3" spans="5:5">
      <c r="E3" s="212">
        <v>43101</v>
      </c>
    </row>
    <row r="4"/>
    <row r="5" spans="1:6" ht="13.2">
      <c r="A5" s="211" t="s">
        <v>31</v>
      </c>
      <c r="B5" s="210" t="s">
        <v>807</v>
      </c>
      <c r="C5" s="210" t="s">
        <v>806</v>
      </c>
      <c r="D5" s="210" t="s">
        <v>805</v>
      </c>
      <c r="E5" s="209" t="s">
        <v>16</v>
      </c>
      <c r="F5" s="209" t="s">
        <v>804</v>
      </c>
    </row>
    <row r="6" spans="1:6" ht="13.2">
      <c r="A6" s="208"/>
      <c r="B6" s="207"/>
      <c r="C6" s="207"/>
      <c r="D6" s="207"/>
      <c r="E6" s="206"/>
      <c r="F6" s="206"/>
    </row>
    <row r="7" spans="1:6" ht="13.2">
      <c r="A7" s="199"/>
      <c r="B7" s="173" t="s">
        <v>810</v>
      </c>
      <c r="C7" s="201"/>
      <c r="D7" s="201"/>
      <c r="E7" s="184"/>
      <c r="F7" s="184"/>
    </row>
    <row r="8" spans="1:6" ht="13.2">
      <c r="A8" s="199"/>
      <c r="B8" s="204" t="s">
        <v>830</v>
      </c>
      <c r="C8" s="201"/>
      <c r="D8" s="201"/>
      <c r="E8" s="184"/>
      <c r="F8" s="184"/>
    </row>
    <row r="9" spans="1:6" ht="13.2">
      <c r="A9" s="199"/>
      <c r="B9" s="204"/>
      <c r="C9" s="205"/>
      <c r="D9" s="201"/>
      <c r="E9" s="184"/>
      <c r="F9" s="184"/>
    </row>
    <row r="10" spans="1:6" ht="13.2">
      <c r="A10" s="199">
        <v>1</v>
      </c>
      <c r="B10" s="204" t="s">
        <v>803</v>
      </c>
      <c r="C10" s="202">
        <v>1</v>
      </c>
      <c r="D10" s="203" t="s">
        <v>31</v>
      </c>
      <c r="E10" s="193"/>
      <c r="F10" s="193">
        <f>SUM(F12:F16)</f>
        <v>16802.5</v>
      </c>
    </row>
    <row r="11" spans="1:6" ht="13.2">
      <c r="A11" s="199"/>
      <c r="B11" s="204"/>
      <c r="C11" s="205"/>
      <c r="D11" s="201"/>
      <c r="E11" s="184"/>
      <c r="F11" s="184"/>
    </row>
    <row r="12" spans="1:6" ht="39.6">
      <c r="A12" s="183">
        <v>1.01</v>
      </c>
      <c r="B12" s="213" t="s">
        <v>802</v>
      </c>
      <c r="C12" s="214">
        <v>1</v>
      </c>
      <c r="D12" s="215" t="s">
        <v>31</v>
      </c>
      <c r="E12" s="216">
        <f>(200*21)+(52.5*21)</f>
        <v>5302.5</v>
      </c>
      <c r="F12" s="216">
        <f>E12*C12</f>
        <v>5302.5</v>
      </c>
    </row>
    <row r="13" spans="1:6" ht="26.4">
      <c r="A13" s="183">
        <v>1.02</v>
      </c>
      <c r="B13" s="213" t="s">
        <v>801</v>
      </c>
      <c r="C13" s="217">
        <v>1400</v>
      </c>
      <c r="D13" s="218" t="s">
        <v>19</v>
      </c>
      <c r="E13" s="216">
        <v>5</v>
      </c>
      <c r="F13" s="216">
        <f>E13*C13</f>
        <v>7000</v>
      </c>
    </row>
    <row r="14" spans="1:6" ht="39.6">
      <c r="A14" s="183">
        <v>1.03</v>
      </c>
      <c r="B14" s="213" t="s">
        <v>800</v>
      </c>
      <c r="C14" s="217">
        <v>1</v>
      </c>
      <c r="D14" s="218" t="s">
        <v>797</v>
      </c>
      <c r="E14" s="216">
        <v>500</v>
      </c>
      <c r="F14" s="216">
        <f>E14*C14</f>
        <v>500</v>
      </c>
    </row>
    <row r="15" spans="1:6" ht="26.4">
      <c r="A15" s="183">
        <v>1.04</v>
      </c>
      <c r="B15" s="213" t="s">
        <v>799</v>
      </c>
      <c r="C15" s="217">
        <v>10</v>
      </c>
      <c r="D15" s="218" t="s">
        <v>31</v>
      </c>
      <c r="E15" s="216">
        <v>300</v>
      </c>
      <c r="F15" s="216">
        <f>E15*C15</f>
        <v>3000</v>
      </c>
    </row>
    <row r="16" spans="1:6" ht="26.4">
      <c r="A16" s="183">
        <v>1.05</v>
      </c>
      <c r="B16" s="213" t="s">
        <v>798</v>
      </c>
      <c r="C16" s="217">
        <v>1</v>
      </c>
      <c r="D16" s="218" t="s">
        <v>797</v>
      </c>
      <c r="E16" s="216">
        <v>1000</v>
      </c>
      <c r="F16" s="216">
        <f>E16*C16</f>
        <v>1000</v>
      </c>
    </row>
    <row r="17" spans="1:6" ht="13.2">
      <c r="A17" s="199"/>
      <c r="B17" s="204"/>
      <c r="C17" s="202"/>
      <c r="D17" s="203"/>
      <c r="E17" s="193"/>
      <c r="F17" s="193"/>
    </row>
    <row r="18" spans="1:6" ht="11.4" customHeight="1">
      <c r="A18" s="183"/>
      <c r="B18" s="196"/>
      <c r="C18" s="190"/>
      <c r="D18" s="189"/>
      <c r="E18" s="200"/>
      <c r="F18" s="184"/>
    </row>
    <row r="19" spans="1:6" ht="13.2">
      <c r="A19" s="199">
        <v>2</v>
      </c>
      <c r="B19" s="198" t="s">
        <v>794</v>
      </c>
      <c r="C19" s="195">
        <v>1</v>
      </c>
      <c r="D19" s="197" t="s">
        <v>31</v>
      </c>
      <c r="E19" s="194">
        <f>'Master Sheet Summary'!E47</f>
        <v>132050</v>
      </c>
      <c r="F19" s="193">
        <f>E19*C19</f>
        <v>132050</v>
      </c>
    </row>
    <row r="20" spans="1:6" ht="39.6">
      <c r="A20" s="183">
        <v>2.01</v>
      </c>
      <c r="B20" s="196" t="s">
        <v>793</v>
      </c>
      <c r="C20" s="195"/>
      <c r="D20" s="201" t="s">
        <v>789</v>
      </c>
      <c r="E20" s="194"/>
      <c r="F20" s="193"/>
    </row>
    <row r="21" spans="1:6" ht="26.4">
      <c r="A21" s="183">
        <v>2.02</v>
      </c>
      <c r="B21" s="192" t="s">
        <v>790</v>
      </c>
      <c r="C21" s="195"/>
      <c r="D21" s="201" t="s">
        <v>789</v>
      </c>
      <c r="E21" s="194"/>
      <c r="F21" s="193"/>
    </row>
    <row r="22" spans="1:6" ht="14.4">
      <c r="A22" s="183"/>
      <c r="B22" s="196"/>
      <c r="C22" s="175"/>
      <c r="D22" s="189"/>
      <c r="E22" s="200"/>
      <c r="F22" s="184"/>
    </row>
    <row r="23" spans="1:6" ht="13.2">
      <c r="A23" s="199">
        <v>3</v>
      </c>
      <c r="B23" s="198" t="s">
        <v>792</v>
      </c>
      <c r="C23" s="195">
        <v>1</v>
      </c>
      <c r="D23" s="197" t="s">
        <v>31</v>
      </c>
      <c r="E23" s="194">
        <f>'Master Sheet Summary'!E51</f>
        <v>89230</v>
      </c>
      <c r="F23" s="193">
        <f>E23*C23</f>
        <v>89230</v>
      </c>
    </row>
    <row r="24" spans="1:6" ht="26.4">
      <c r="A24" s="183">
        <v>3.01</v>
      </c>
      <c r="B24" s="196" t="s">
        <v>791</v>
      </c>
      <c r="C24" s="195"/>
      <c r="D24" s="189" t="s">
        <v>789</v>
      </c>
      <c r="E24" s="194"/>
      <c r="F24" s="193"/>
    </row>
    <row r="25" spans="1:6" ht="26.4">
      <c r="A25" s="183">
        <v>3.02</v>
      </c>
      <c r="B25" s="192" t="s">
        <v>790</v>
      </c>
      <c r="C25" s="190"/>
      <c r="D25" s="189" t="s">
        <v>789</v>
      </c>
      <c r="E25" s="184"/>
      <c r="F25" s="184"/>
    </row>
    <row r="26" spans="1:6" ht="13.2">
      <c r="A26" s="183"/>
      <c r="B26" s="192"/>
      <c r="C26" s="190"/>
      <c r="D26" s="189"/>
      <c r="E26" s="184"/>
      <c r="F26" s="184"/>
    </row>
    <row r="27" spans="1:6" ht="13.2">
      <c r="A27" s="199">
        <v>4</v>
      </c>
      <c r="B27" s="198" t="s">
        <v>828</v>
      </c>
      <c r="C27" s="195">
        <v>1</v>
      </c>
      <c r="D27" s="197" t="s">
        <v>31</v>
      </c>
      <c r="E27" s="194">
        <f>'Master Sheet Summary'!E55</f>
        <v>0</v>
      </c>
      <c r="F27" s="193">
        <f>E27*C27</f>
        <v>0</v>
      </c>
    </row>
    <row r="28" spans="1:6" ht="13.2">
      <c r="A28" s="183">
        <v>4.01</v>
      </c>
      <c r="B28" s="196" t="s">
        <v>829</v>
      </c>
      <c r="C28" s="195"/>
      <c r="D28" s="189" t="s">
        <v>789</v>
      </c>
      <c r="E28" s="194"/>
      <c r="F28" s="193"/>
    </row>
    <row r="29" spans="1:6" ht="26.4">
      <c r="A29" s="183">
        <v>4.02</v>
      </c>
      <c r="B29" s="192" t="s">
        <v>790</v>
      </c>
      <c r="C29" s="190"/>
      <c r="D29" s="189" t="s">
        <v>789</v>
      </c>
      <c r="E29" s="184"/>
      <c r="F29" s="184"/>
    </row>
    <row r="30" spans="1:6" ht="13.2">
      <c r="A30" s="183"/>
      <c r="B30" s="191"/>
      <c r="C30" s="190"/>
      <c r="D30" s="189"/>
      <c r="E30" s="184"/>
      <c r="F30" s="219"/>
    </row>
    <row r="31" spans="1:6" ht="14.4">
      <c r="A31" s="178">
        <v>5</v>
      </c>
      <c r="B31" s="173" t="s">
        <v>780</v>
      </c>
      <c r="C31" s="175"/>
      <c r="D31" s="185"/>
      <c r="E31" s="171"/>
      <c r="F31" s="188">
        <f>SUM(F18:F29)</f>
        <v>221280</v>
      </c>
    </row>
    <row r="32" spans="1:6" ht="14.4">
      <c r="A32" s="183"/>
      <c r="B32" s="187"/>
      <c r="C32" s="175"/>
      <c r="D32" s="185"/>
      <c r="E32" s="171"/>
      <c r="F32" s="182" t="s">
        <v>787</v>
      </c>
    </row>
    <row r="33" spans="1:6" ht="14.4">
      <c r="A33" s="183">
        <v>6</v>
      </c>
      <c r="B33" s="168" t="s">
        <v>788</v>
      </c>
      <c r="C33" s="175"/>
      <c r="D33" s="186"/>
      <c r="E33" s="171"/>
      <c r="F33" s="184">
        <f>F31*15%</f>
        <v>33192</v>
      </c>
    </row>
    <row r="34" spans="1:6" ht="14.4">
      <c r="A34" s="183"/>
      <c r="B34" s="168"/>
      <c r="C34" s="175"/>
      <c r="D34" s="185" t="s">
        <v>787</v>
      </c>
      <c r="E34" s="171"/>
      <c r="F34" s="182"/>
    </row>
    <row r="35" spans="1:6" ht="14.4">
      <c r="A35" s="183">
        <v>7</v>
      </c>
      <c r="B35" s="168" t="s">
        <v>786</v>
      </c>
      <c r="C35" s="175"/>
      <c r="D35" s="185"/>
      <c r="E35" s="184"/>
      <c r="F35" s="184">
        <f>F10</f>
        <v>16802.5</v>
      </c>
    </row>
    <row r="36" spans="1:6" ht="14.4">
      <c r="A36" s="183"/>
      <c r="B36" s="168"/>
      <c r="C36" s="175"/>
      <c r="D36" s="172"/>
      <c r="E36" s="171"/>
      <c r="F36" s="182"/>
    </row>
    <row r="37" spans="1:6" ht="14.4">
      <c r="A37" s="178">
        <v>8</v>
      </c>
      <c r="B37" s="173" t="s">
        <v>780</v>
      </c>
      <c r="C37" s="175"/>
      <c r="D37" s="172"/>
      <c r="E37" s="171"/>
      <c r="F37" s="179">
        <f>SUM(F31:F36)</f>
        <v>271274.5</v>
      </c>
    </row>
    <row r="38" spans="1:6" ht="14.4">
      <c r="A38" s="176"/>
      <c r="B38" s="168"/>
      <c r="C38" s="175"/>
      <c r="D38" s="172"/>
      <c r="E38" s="171"/>
      <c r="F38" s="181"/>
    </row>
    <row r="39" spans="1:6" ht="14.4">
      <c r="A39" s="176">
        <v>9</v>
      </c>
      <c r="B39" s="168" t="s">
        <v>785</v>
      </c>
      <c r="C39" s="175"/>
      <c r="D39" s="172"/>
      <c r="E39" s="171"/>
      <c r="F39" s="171">
        <f>F37*3.25%</f>
        <v>8816.42125</v>
      </c>
    </row>
    <row r="40" spans="1:6" ht="14.4">
      <c r="A40" s="176"/>
      <c r="B40" s="168"/>
      <c r="C40" s="175"/>
      <c r="D40" s="172"/>
      <c r="E40" s="171"/>
      <c r="F40" s="171"/>
    </row>
    <row r="41" spans="1:6" ht="14.4">
      <c r="A41" s="178">
        <v>10</v>
      </c>
      <c r="B41" s="173" t="s">
        <v>780</v>
      </c>
      <c r="C41" s="175"/>
      <c r="D41" s="172"/>
      <c r="E41" s="171"/>
      <c r="F41" s="179">
        <f>SUM(F37:F40)</f>
        <v>280090.92125</v>
      </c>
    </row>
    <row r="42" spans="1:6" ht="14.4">
      <c r="A42" s="178"/>
      <c r="B42" s="168"/>
      <c r="C42" s="175"/>
      <c r="D42" s="172"/>
      <c r="E42" s="171"/>
      <c r="F42" s="177"/>
    </row>
    <row r="43" spans="1:6" ht="14.4">
      <c r="A43" s="176">
        <v>11</v>
      </c>
      <c r="B43" s="168" t="s">
        <v>784</v>
      </c>
      <c r="C43" s="175"/>
      <c r="D43" s="172"/>
      <c r="E43" s="171"/>
      <c r="F43" s="171">
        <f>SUM(F41/100*3.25)</f>
        <v>9102.954940625</v>
      </c>
    </row>
    <row r="44" spans="1:6" ht="14.4">
      <c r="A44" s="176"/>
      <c r="B44" s="168"/>
      <c r="C44" s="175"/>
      <c r="D44" s="172"/>
      <c r="E44" s="171"/>
      <c r="F44" s="180"/>
    </row>
    <row r="45" spans="1:6" ht="14.4">
      <c r="A45" s="176">
        <v>12</v>
      </c>
      <c r="B45" s="173" t="s">
        <v>780</v>
      </c>
      <c r="C45" s="175"/>
      <c r="D45" s="172"/>
      <c r="E45" s="171"/>
      <c r="F45" s="177">
        <f>SUM(F41:F43)</f>
        <v>289193.876190625</v>
      </c>
    </row>
    <row r="46" spans="1:6" ht="14.4">
      <c r="A46" s="176"/>
      <c r="B46" s="173"/>
      <c r="C46" s="175"/>
      <c r="D46" s="172"/>
      <c r="E46" s="171"/>
      <c r="F46" s="171"/>
    </row>
    <row r="47" spans="1:6" ht="26.4">
      <c r="A47" s="176">
        <v>13</v>
      </c>
      <c r="B47" s="168" t="s">
        <v>783</v>
      </c>
      <c r="C47" s="175"/>
      <c r="D47" s="172"/>
      <c r="E47" s="171"/>
      <c r="F47" s="171">
        <f>F45*15%</f>
        <v>43379.081428593752</v>
      </c>
    </row>
    <row r="48" spans="1:6" ht="14.4">
      <c r="A48" s="176"/>
      <c r="B48" s="168"/>
      <c r="C48" s="175"/>
      <c r="D48" s="172"/>
      <c r="E48" s="171"/>
      <c r="F48" s="171"/>
    </row>
    <row r="49" spans="1:6" ht="14.4">
      <c r="A49" s="178">
        <v>14</v>
      </c>
      <c r="B49" s="173" t="s">
        <v>780</v>
      </c>
      <c r="C49" s="175"/>
      <c r="D49" s="172"/>
      <c r="E49" s="171"/>
      <c r="F49" s="179">
        <f>SUM(F45:F47)</f>
        <v>332572.95761921874</v>
      </c>
    </row>
    <row r="50" spans="1:6" ht="14.4">
      <c r="A50" s="178"/>
      <c r="B50" s="168"/>
      <c r="C50" s="175"/>
      <c r="D50" s="172"/>
      <c r="E50" s="171"/>
      <c r="F50" s="177"/>
    </row>
    <row r="51" spans="1:6" ht="14.4">
      <c r="A51" s="176">
        <v>15</v>
      </c>
      <c r="B51" s="168" t="s">
        <v>782</v>
      </c>
      <c r="C51" s="175"/>
      <c r="D51" s="172"/>
      <c r="E51" s="171"/>
      <c r="F51" s="171">
        <f>F49*10%</f>
        <v>33257.295761921872</v>
      </c>
    </row>
    <row r="52" spans="1:6" ht="14.4">
      <c r="A52" s="176"/>
      <c r="B52" s="168"/>
      <c r="C52" s="175"/>
      <c r="D52" s="172"/>
      <c r="E52" s="171"/>
      <c r="F52" s="171"/>
    </row>
    <row r="53" spans="1:6" ht="14.4">
      <c r="A53" s="176">
        <v>16</v>
      </c>
      <c r="B53" s="168" t="s">
        <v>781</v>
      </c>
      <c r="C53" s="175"/>
      <c r="D53" s="172"/>
      <c r="E53" s="171"/>
      <c r="F53" s="171">
        <f>F49*10%</f>
        <v>33257.295761921872</v>
      </c>
    </row>
    <row r="54" spans="1:6" ht="14.4">
      <c r="A54" s="176"/>
      <c r="B54" s="168"/>
      <c r="C54" s="175"/>
      <c r="D54" s="172"/>
      <c r="E54" s="171"/>
      <c r="F54" s="180"/>
    </row>
    <row r="55" spans="1:6" ht="14.4">
      <c r="A55" s="178">
        <v>17</v>
      </c>
      <c r="B55" s="173" t="s">
        <v>780</v>
      </c>
      <c r="C55" s="175"/>
      <c r="D55" s="172"/>
      <c r="E55" s="171"/>
      <c r="F55" s="179">
        <f>SUM(F49:F54)</f>
        <v>399087.54914306244</v>
      </c>
    </row>
    <row r="56" spans="1:6" ht="14.4">
      <c r="A56" s="178"/>
      <c r="B56" s="168"/>
      <c r="C56" s="175"/>
      <c r="D56" s="172"/>
      <c r="E56" s="171"/>
      <c r="F56" s="177"/>
    </row>
    <row r="57" spans="1:6" ht="14.4">
      <c r="A57" s="176">
        <v>18</v>
      </c>
      <c r="B57" s="168" t="s">
        <v>779</v>
      </c>
      <c r="C57" s="175"/>
      <c r="D57" s="172"/>
      <c r="E57" s="171"/>
      <c r="F57" s="171">
        <f>SUM(F55/100*0.95)</f>
        <v>3791.3317168590934</v>
      </c>
    </row>
    <row r="58" spans="1:6" ht="14.4">
      <c r="A58" s="176"/>
      <c r="B58" s="168"/>
      <c r="C58" s="175"/>
      <c r="D58" s="172"/>
      <c r="E58" s="171"/>
      <c r="F58" s="171"/>
    </row>
    <row r="59" spans="1:6" ht="13.8" thickBot="1">
      <c r="A59" s="174">
        <v>19</v>
      </c>
      <c r="B59" s="173" t="s">
        <v>778</v>
      </c>
      <c r="C59" s="172"/>
      <c r="D59" s="172"/>
      <c r="E59" s="171"/>
      <c r="F59" s="170">
        <f>SUM(F55:F57)</f>
        <v>402878.88085992151</v>
      </c>
    </row>
    <row r="60" spans="1:6" ht="13.2">
      <c r="A60" s="169"/>
      <c r="B60" s="168"/>
      <c r="C60" s="167"/>
      <c r="D60" s="167"/>
      <c r="E60" s="166"/>
      <c r="F60" s="166"/>
    </row>
    <row r="61" spans="1:6" ht="13.2">
      <c r="A61" s="165"/>
      <c r="B61" s="164"/>
      <c r="C61" s="164"/>
      <c r="D61" s="163"/>
      <c r="E61" s="161"/>
      <c r="F61" s="160"/>
    </row>
    <row r="62" spans="1:6">
      <c r="A62" s="323" t="s">
        <v>777</v>
      </c>
      <c r="B62" s="323"/>
      <c r="C62" s="323"/>
      <c r="D62" s="323"/>
      <c r="E62" s="323"/>
      <c r="F62" s="323"/>
    </row>
    <row r="63" spans="1:6">
      <c r="A63" s="323"/>
      <c r="B63" s="323"/>
      <c r="C63" s="323"/>
      <c r="D63" s="323"/>
      <c r="E63" s="323"/>
      <c r="F63" s="323"/>
    </row>
    <row r="64" spans="1:6" ht="13.2">
      <c r="A64" s="162"/>
      <c r="B64" s="163"/>
      <c r="C64" s="163"/>
      <c r="D64" s="163"/>
      <c r="E64" s="161"/>
      <c r="F64" s="163"/>
    </row>
    <row r="65" spans="1:6" ht="1.65" customHeight="1">
      <c r="A65" s="162"/>
      <c r="B65" s="160"/>
      <c r="C65" s="160"/>
      <c r="D65" s="160"/>
      <c r="E65" s="161"/>
      <c r="F65" s="160"/>
    </row>
    <row r="66" spans="1:1" hidden="1">
      <c r="A66"/>
    </row>
    <row r="67" spans="1:1" hidden="1">
      <c r="A67"/>
    </row>
    <row r="68" spans="1:1" hidden="1">
      <c r="A68"/>
    </row>
    <row r="69" spans="1:1" hidden="1">
      <c r="A69"/>
    </row>
    <row r="70" spans="1:1" hidden="1">
      <c r="A70"/>
    </row>
    <row r="71" spans="1:1" hidden="1">
      <c r="A71"/>
    </row>
    <row r="72" spans="1:1" hidden="1">
      <c r="A72"/>
    </row>
    <row r="73" spans="1:1" hidden="1">
      <c r="A73"/>
    </row>
    <row r="74" spans="1:1" hidden="1">
      <c r="A74"/>
    </row>
    <row r="75" spans="1:1" hidden="1">
      <c r="A75"/>
    </row>
    <row r="76" spans="1:1" hidden="1">
      <c r="A76"/>
    </row>
    <row r="77" spans="1:1" hidden="1">
      <c r="A77"/>
    </row>
    <row r="78" spans="1:1" hidden="1">
      <c r="A78"/>
    </row>
    <row r="79" spans="1:1" hidden="1">
      <c r="A79"/>
    </row>
    <row r="80" spans="1:1" hidden="1">
      <c r="A80"/>
    </row>
    <row r="81" spans="1:1" hidden="1">
      <c r="A81"/>
    </row>
    <row r="82" spans="1:1" hidden="1">
      <c r="A82"/>
    </row>
    <row r="83" spans="1:1" hidden="1">
      <c r="A83"/>
    </row>
    <row r="84" spans="1:1" hidden="1">
      <c r="A84"/>
    </row>
    <row r="85" spans="1:1" hidden="1">
      <c r="A85"/>
    </row>
    <row r="86" spans="1:1" hidden="1">
      <c r="A86"/>
    </row>
    <row r="87" spans="1:1" hidden="1">
      <c r="A87"/>
    </row>
    <row r="88" spans="1:1" hidden="1">
      <c r="A88"/>
    </row>
    <row r="89" spans="1:1" hidden="1">
      <c r="A89"/>
    </row>
    <row r="90" spans="1:1" hidden="1">
      <c r="A90"/>
    </row>
    <row r="91" spans="1:1" hidden="1">
      <c r="A91"/>
    </row>
    <row r="92" spans="1:1" hidden="1">
      <c r="A92"/>
    </row>
    <row r="93" spans="1:1" hidden="1">
      <c r="A93"/>
    </row>
    <row r="94" spans="1:1" hidden="1">
      <c r="A94"/>
    </row>
    <row r="95" spans="1:1" hidden="1">
      <c r="A95"/>
    </row>
    <row r="96" spans="1:1" hidden="1">
      <c r="A96"/>
    </row>
    <row r="97" spans="1:1" hidden="1">
      <c r="A97"/>
    </row>
    <row r="98" spans="1:1" hidden="1">
      <c r="A98"/>
    </row>
    <row r="99" spans="1:1" hidden="1">
      <c r="A99"/>
    </row>
    <row r="100" spans="1:1" hidden="1">
      <c r="A100"/>
    </row>
    <row r="101" spans="1:1" hidden="1">
      <c r="A101"/>
    </row>
    <row r="102" spans="1:1" hidden="1">
      <c r="A102"/>
    </row>
    <row r="103" spans="1:1" hidden="1">
      <c r="A103"/>
    </row>
    <row r="104" spans="1:1" hidden="1">
      <c r="A104"/>
    </row>
    <row r="105" spans="1:1" hidden="1">
      <c r="A105"/>
    </row>
    <row r="106" spans="1:1" hidden="1">
      <c r="A106"/>
    </row>
    <row r="107"/>
    <row r="108"/>
    <row r="109"/>
    <row r="110"/>
    <row r="111"/>
    <row r="112"/>
    <row r="113"/>
    <row r="114"/>
    <row r="115"/>
    <row r="116"/>
    <row r="117"/>
    <row r="118"/>
    <row r="119"/>
    <row r="120"/>
    <row r="121"/>
    <row r="122"/>
    <row r="123"/>
    <row r="124"/>
    <row r="125"/>
    <row r="126"/>
    <row r="127"/>
    <row r="128"/>
    <row r="129"/>
    <row r="130"/>
    <row r="131"/>
    <row r="132"/>
  </sheetData>
  <mergeCells count="4">
    <mergeCell ref="A1:B1"/>
    <mergeCell ref="A62:F63"/>
    <mergeCell ref="B64:D64"/>
    <mergeCell ref="B65:D65"/>
  </mergeCells>
  <pageMargins left="0.70866141732283472" right="0.70866141732283472" top="0.94488188976377963" bottom="0.74803149606299213" header="0.31496062992125984" footer="0.31496062992125984"/>
  <pageSetup scale="88" fitToHeight="0" orientation="portrait"/>
  <headerFooter scaleWithDoc="1" alignWithMargins="1" differentFirst="0" differentOddEven="0">
    <oddHeader>&amp;R&amp;G</oddHeader>
  </headerFooter>
  <legacyDrawingHF r:id="rId2"/>
  <extLst/>
</worksheet>
</file>

<file path=docProps/app.xml><?xml version="1.0" encoding="utf-8"?>
<Properties xmlns="http://schemas.openxmlformats.org/officeDocument/2006/extended-properties">
  <Application>Essential XlsIO</Application>
  <Company/>
  <AppVersion>16.0300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Sommerville, Richard</dc:creator>
  <cp:keywords/>
  <cp:lastModifiedBy>Robbie Sinclair</cp:lastModifiedBy>
  <dcterms:created xsi:type="dcterms:W3CDTF">2017-09-06T13:46:28Z</dcterms:created>
  <dcterms:modified xsi:type="dcterms:W3CDTF">2020-01-31T17:30:53Z</dcterms:modified>
  <dc:subject/>
  <cp:lastPrinted>2018-12-21T10:45:34Z</cp:lastPrinted>
  <dc:title>Beechcroft - costs</dc:title>
</cp:coreProperties>
</file>

<file path=docProps/custom.xml><?xml version="1.0" encoding="utf-8"?>
<Properties xmlns:vt="http://schemas.openxmlformats.org/officeDocument/2006/docPropsVTypes" xmlns="http://schemas.openxmlformats.org/officeDocument/2006/custom-properties">
  <property fmtid="{D5CDD505-2E9C-101B-9397-08002B2CF9AE}" pid="2" name="DocRiskLevel">
    <vt:lpstr/>
  </property>
  <property fmtid="{D5CDD505-2E9C-101B-9397-08002B2CF9AE}" pid="3" name="DocRiskLevelWizardText">
    <vt:lpstr>Atkins Baseline</vt:lpstr>
  </property>
  <property fmtid="{D5CDD505-2E9C-101B-9397-08002B2CF9AE}" pid="4" name="DocRiskLevelWizardMarker">
    <vt:lpstr/>
  </property>
</Properties>
</file>